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11-30-2025/"/>
    </mc:Choice>
  </mc:AlternateContent>
  <xr:revisionPtr revIDLastSave="0" documentId="8_{354928DA-5B2D-4820-A059-E2DBA8CCFAA1}" xr6:coauthVersionLast="47" xr6:coauthVersionMax="47" xr10:uidLastSave="{00000000-0000-0000-0000-000000000000}"/>
  <bookViews>
    <workbookView xWindow="-110" yWindow="-110" windowWidth="19420" windowHeight="11500" tabRatio="711" firstSheet="14" activeTab="14" xr2:uid="{00000000-000D-0000-FFFF-FFFF00000000}"/>
  </bookViews>
  <sheets>
    <sheet name="Index" sheetId="2" state="hidden" r:id="rId1"/>
    <sheet name="Sales By Region &amp; Outlet" sheetId="3" state="hidden" r:id="rId2"/>
    <sheet name="Sales By Region &amp; Market" sheetId="5" state="hidden" r:id="rId3"/>
    <sheet name="SubSegments" sheetId="6" state="hidden" r:id="rId4"/>
    <sheet name="NB vs PL" sheetId="7" state="hidden" r:id="rId5"/>
    <sheet name="Flavors" sheetId="8" state="hidden" r:id="rId6"/>
    <sheet name="Fat Content" sheetId="9" state="hidden" r:id="rId7"/>
    <sheet name="Organic" sheetId="4" state="hidden" r:id="rId8"/>
    <sheet name="Form" sheetId="10" state="hidden" r:id="rId9"/>
    <sheet name="Package Type" sheetId="11" state="hidden" r:id="rId10"/>
    <sheet name="Size" sheetId="12" state="hidden" r:id="rId11"/>
    <sheet name="Sugar Content" sheetId="13" state="hidden" r:id="rId12"/>
    <sheet name="RFG vs SS" sheetId="14" state="hidden" r:id="rId13"/>
    <sheet name="IRI_UO_WorkspaceStorage" sheetId="17" state="hidden" r:id="rId14"/>
    <sheet name="HOME PAGE" sheetId="16" r:id="rId15"/>
    <sheet name="TOTAL U.S. MULO+ with C" sheetId="18" r:id="rId16"/>
    <sheet name="TOTAL U.S. MULO+" sheetId="22" r:id="rId17"/>
    <sheet name="TOTAL U.S. FOOD" sheetId="23" r:id="rId18"/>
    <sheet name="TOTAL U.S. CONVENIENCE" sheetId="25" r:id="rId19"/>
    <sheet name="TOTAL U.S. ALL OTHER OUTLETS" sheetId="26" r:id="rId20"/>
    <sheet name="CIRCANA STANDARD REGIONS" sheetId="20" r:id="rId21"/>
    <sheet name="DMI SR Data" sheetId="15" state="hidden" r:id="rId22"/>
    <sheet name="CIRCANA REGIONS &amp; MARKETS" sheetId="21" r:id="rId23"/>
    <sheet name="DMI CUSTOM REGIONS &amp; MARKETS" sheetId="19" r:id="rId24"/>
  </sheets>
  <definedNames>
    <definedName name="___INDEX_SHEET___ASAP_Utilities" localSheetId="22">#REF!</definedName>
    <definedName name="___INDEX_SHEET___ASAP_Utilities" localSheetId="20">#REF!</definedName>
    <definedName name="___INDEX_SHEET___ASAP_Utilities" localSheetId="23">#REF!</definedName>
    <definedName name="___INDEX_SHEET___ASAP_Utilities">#REF!</definedName>
    <definedName name="_xlnm._FilterDatabase" localSheetId="21" hidden="1">'DMI SR Data'!$A$8:$H$215</definedName>
    <definedName name="_xlnm._FilterDatabase" localSheetId="5" hidden="1">Flavors!$A$8:$Q$293</definedName>
    <definedName name="_xlnm._FilterDatabase" localSheetId="1" hidden="1">'Sales By Region &amp; Outlet'!$A$8:$J$143</definedName>
    <definedName name="_xlnm._FilterDatabase" localSheetId="17" hidden="1">'TOTAL U.S. FOOD'!$B$2:$Q$68</definedName>
    <definedName name="IRI_WorkspaceId" localSheetId="22" hidden="1">"b324a31a4a424f3b8083e50c61f2c35e"</definedName>
    <definedName name="IRI_WorkspaceId" localSheetId="20" hidden="1">"b324a31a4a424f3b8083e50c61f2c35e"</definedName>
    <definedName name="IRI_WorkspaceId" localSheetId="23" hidden="1">"b324a31a4a424f3b8083e50c61f2c35e"</definedName>
    <definedName name="IRI_WorkspaceId" localSheetId="19" hidden="1">"b324a31a4a424f3b8083e50c61f2c35e"</definedName>
    <definedName name="IRI_WorkspaceId" localSheetId="18" hidden="1">"b324a31a4a424f3b8083e50c61f2c35e"</definedName>
    <definedName name="IRI_WorkspaceId" localSheetId="17" hidden="1">"b324a31a4a424f3b8083e50c61f2c35e"</definedName>
    <definedName name="IRI_WorkspaceId" localSheetId="16" hidden="1">"b324a31a4a424f3b8083e50c61f2c35e"</definedName>
    <definedName name="IRI_WorkspaceId" localSheetId="15" hidden="1">"b324a31a4a424f3b8083e50c61f2c35e"</definedName>
    <definedName name="IRI_WorkspaceId" hidden="1">"e0fbce8fa82445bc9d37e6bede07d3f8"</definedName>
    <definedName name="_xlnm.Print_Area" localSheetId="21">'DMI SR Data'!$A$1:$L$222</definedName>
    <definedName name="_xlnm.Print_Area" localSheetId="6">'Fat Content'!$A$1:$U$84</definedName>
    <definedName name="_xlnm.Print_Area" localSheetId="5">Flavors!$A$1:$U$322</definedName>
    <definedName name="_xlnm.Print_Area" localSheetId="8">Form!$A$1:$U$51</definedName>
    <definedName name="_xlnm.Print_Area" localSheetId="14">'HOME PAGE'!$A$1:$M$21</definedName>
    <definedName name="_xlnm.Print_Area" localSheetId="4">'NB vs PL'!$A$1:$U$51</definedName>
    <definedName name="_xlnm.Print_Area" localSheetId="7">Organic!$A$1:$U$51</definedName>
    <definedName name="_xlnm.Print_Area" localSheetId="9">'Package Type'!$A$1:$U$141</definedName>
    <definedName name="_xlnm.Print_Area" localSheetId="12">'RFG vs SS'!#REF!</definedName>
    <definedName name="_xlnm.Print_Area" localSheetId="2">'Sales By Region &amp; Market'!$A$1:$L$72</definedName>
    <definedName name="_xlnm.Print_Area" localSheetId="1">'Sales By Region &amp; Outlet'!$A$1:$N$150</definedName>
    <definedName name="_xlnm.Print_Area" localSheetId="10">Size!$A$1:$U$133</definedName>
    <definedName name="_xlnm.Print_Area" localSheetId="3">SubSegments!$A$1:$V$203</definedName>
    <definedName name="_xlnm.Print_Area" localSheetId="11">'Sugar Content'!$A$1:$U$84</definedName>
    <definedName name="_xlnm.Print_Area" localSheetId="19">'TOTAL U.S. ALL OTHER OUTLETS'!$B$2:$Q$61,'TOTAL U.S. ALL OTHER OUTLETS'!$B$138:$Q$203</definedName>
    <definedName name="_xlnm.Print_Area" localSheetId="18">'TOTAL U.S. CONVENIENCE'!$B$2:$Q$61,'TOTAL U.S. CONVENIENCE'!$B$138:$Q$203</definedName>
    <definedName name="_xlnm.Print_Area" localSheetId="17">'TOTAL U.S. FOOD'!$B$2:$Q$61,'TOTAL U.S. FOOD'!$B$138:$Q$203</definedName>
    <definedName name="_xlnm.Print_Area" localSheetId="16">'TOTAL U.S. MULO+'!$B$2:$Q$61,'TOTAL U.S. MULO+'!$B$138:$Q$203</definedName>
    <definedName name="_xlnm.Print_Area" localSheetId="15">'TOTAL U.S. MULO+ with C'!$B$2:$Q$61,'TOTAL U.S. MULO+ with C'!$B$138:$Q$203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0" i="15" l="1"/>
  <c r="B3" i="21"/>
  <c r="B4" i="26"/>
  <c r="E143" i="26"/>
  <c r="F143" i="26"/>
  <c r="G143" i="26"/>
  <c r="H143" i="26"/>
  <c r="I143" i="26"/>
  <c r="J143" i="26"/>
  <c r="K143" i="26"/>
  <c r="L143" i="26"/>
  <c r="M143" i="26"/>
  <c r="N143" i="26"/>
  <c r="O143" i="26"/>
  <c r="P143" i="26"/>
  <c r="Q143" i="26"/>
  <c r="E144" i="26"/>
  <c r="F144" i="26"/>
  <c r="G144" i="26"/>
  <c r="H144" i="26"/>
  <c r="I144" i="26"/>
  <c r="J144" i="26"/>
  <c r="K144" i="26"/>
  <c r="L144" i="26"/>
  <c r="M144" i="26"/>
  <c r="N144" i="26"/>
  <c r="O144" i="26"/>
  <c r="P144" i="26"/>
  <c r="Q144" i="26"/>
  <c r="E145" i="26"/>
  <c r="F145" i="26"/>
  <c r="G145" i="26"/>
  <c r="H145" i="26"/>
  <c r="I145" i="26"/>
  <c r="J145" i="26"/>
  <c r="K145" i="26"/>
  <c r="L145" i="26"/>
  <c r="M145" i="26"/>
  <c r="N145" i="26"/>
  <c r="O145" i="26"/>
  <c r="P145" i="26"/>
  <c r="Q145" i="26"/>
  <c r="E146" i="26"/>
  <c r="F146" i="26"/>
  <c r="G146" i="26"/>
  <c r="H146" i="26"/>
  <c r="I146" i="26"/>
  <c r="J146" i="26"/>
  <c r="K146" i="26"/>
  <c r="L146" i="26"/>
  <c r="M146" i="26"/>
  <c r="N146" i="26"/>
  <c r="O146" i="26"/>
  <c r="P146" i="26"/>
  <c r="Q146" i="26"/>
  <c r="E147" i="26"/>
  <c r="F147" i="26"/>
  <c r="G147" i="26"/>
  <c r="H147" i="26"/>
  <c r="I147" i="26"/>
  <c r="J147" i="26"/>
  <c r="K147" i="26"/>
  <c r="L147" i="26"/>
  <c r="M147" i="26"/>
  <c r="N147" i="26"/>
  <c r="O147" i="26"/>
  <c r="P147" i="26"/>
  <c r="Q147" i="26"/>
  <c r="E148" i="26"/>
  <c r="F148" i="26"/>
  <c r="G148" i="26"/>
  <c r="H148" i="26"/>
  <c r="I148" i="26"/>
  <c r="J148" i="26"/>
  <c r="K148" i="26"/>
  <c r="L148" i="26"/>
  <c r="M148" i="26"/>
  <c r="N148" i="26"/>
  <c r="O148" i="26"/>
  <c r="P148" i="26"/>
  <c r="Q148" i="26"/>
  <c r="E149" i="26"/>
  <c r="F149" i="26"/>
  <c r="G149" i="26"/>
  <c r="H149" i="26"/>
  <c r="I149" i="26"/>
  <c r="J149" i="26"/>
  <c r="K149" i="26"/>
  <c r="L149" i="26"/>
  <c r="M149" i="26"/>
  <c r="N149" i="26"/>
  <c r="O149" i="26"/>
  <c r="P149" i="26"/>
  <c r="Q149" i="26"/>
  <c r="E150" i="26"/>
  <c r="F150" i="26"/>
  <c r="G150" i="26"/>
  <c r="H150" i="26"/>
  <c r="I150" i="26"/>
  <c r="J150" i="26"/>
  <c r="K150" i="26"/>
  <c r="L150" i="26"/>
  <c r="M150" i="26"/>
  <c r="N150" i="26"/>
  <c r="O150" i="26"/>
  <c r="P150" i="26"/>
  <c r="Q150" i="26"/>
  <c r="E151" i="26"/>
  <c r="F151" i="26"/>
  <c r="G151" i="26"/>
  <c r="H151" i="26"/>
  <c r="I151" i="26"/>
  <c r="J151" i="26"/>
  <c r="K151" i="26"/>
  <c r="L151" i="26"/>
  <c r="M151" i="26"/>
  <c r="N151" i="26"/>
  <c r="O151" i="26"/>
  <c r="P151" i="26"/>
  <c r="Q151" i="26"/>
  <c r="E152" i="26"/>
  <c r="F152" i="26"/>
  <c r="G152" i="26"/>
  <c r="H152" i="26"/>
  <c r="I152" i="26"/>
  <c r="J152" i="26"/>
  <c r="K152" i="26"/>
  <c r="L152" i="26"/>
  <c r="M152" i="26"/>
  <c r="N152" i="26"/>
  <c r="O152" i="26"/>
  <c r="P152" i="26"/>
  <c r="Q152" i="26"/>
  <c r="E153" i="26"/>
  <c r="F153" i="26"/>
  <c r="G153" i="26"/>
  <c r="H153" i="26"/>
  <c r="I153" i="26"/>
  <c r="J153" i="26"/>
  <c r="K153" i="26"/>
  <c r="L153" i="26"/>
  <c r="M153" i="26"/>
  <c r="N153" i="26"/>
  <c r="O153" i="26"/>
  <c r="P153" i="26"/>
  <c r="Q153" i="26"/>
  <c r="E154" i="26"/>
  <c r="F154" i="26"/>
  <c r="G154" i="26"/>
  <c r="H154" i="26"/>
  <c r="I154" i="26"/>
  <c r="J154" i="26"/>
  <c r="K154" i="26"/>
  <c r="L154" i="26"/>
  <c r="M154" i="26"/>
  <c r="N154" i="26"/>
  <c r="O154" i="26"/>
  <c r="P154" i="26"/>
  <c r="Q154" i="26"/>
  <c r="D145" i="26"/>
  <c r="D146" i="26"/>
  <c r="D147" i="26"/>
  <c r="D148" i="26"/>
  <c r="D149" i="26"/>
  <c r="D150" i="26"/>
  <c r="D151" i="26"/>
  <c r="D152" i="26"/>
  <c r="D153" i="26"/>
  <c r="D154" i="26"/>
  <c r="D144" i="26"/>
  <c r="D143" i="26"/>
  <c r="E75" i="26"/>
  <c r="F75" i="26"/>
  <c r="G75" i="26"/>
  <c r="H75" i="26"/>
  <c r="I75" i="26"/>
  <c r="J75" i="26"/>
  <c r="K75" i="26"/>
  <c r="L75" i="26"/>
  <c r="M75" i="26"/>
  <c r="N75" i="26"/>
  <c r="O75" i="26"/>
  <c r="P75" i="26"/>
  <c r="Q75" i="26"/>
  <c r="E76" i="26"/>
  <c r="F76" i="26"/>
  <c r="G76" i="26"/>
  <c r="H76" i="26"/>
  <c r="I76" i="26"/>
  <c r="J76" i="26"/>
  <c r="K76" i="26"/>
  <c r="L76" i="26"/>
  <c r="M76" i="26"/>
  <c r="N76" i="26"/>
  <c r="O76" i="26"/>
  <c r="P76" i="26"/>
  <c r="Q76" i="26"/>
  <c r="E77" i="26"/>
  <c r="F77" i="26"/>
  <c r="G77" i="26"/>
  <c r="H77" i="26"/>
  <c r="I77" i="26"/>
  <c r="J77" i="26"/>
  <c r="K77" i="26"/>
  <c r="L77" i="26"/>
  <c r="M77" i="26"/>
  <c r="N77" i="26"/>
  <c r="O77" i="26"/>
  <c r="P77" i="26"/>
  <c r="Q77" i="26"/>
  <c r="E78" i="26"/>
  <c r="F78" i="26"/>
  <c r="G78" i="26"/>
  <c r="H78" i="26"/>
  <c r="I78" i="26"/>
  <c r="J78" i="26"/>
  <c r="K78" i="26"/>
  <c r="L78" i="26"/>
  <c r="M78" i="26"/>
  <c r="N78" i="26"/>
  <c r="O78" i="26"/>
  <c r="P78" i="26"/>
  <c r="Q78" i="26"/>
  <c r="E79" i="26"/>
  <c r="F79" i="26"/>
  <c r="G79" i="26"/>
  <c r="H79" i="26"/>
  <c r="I79" i="26"/>
  <c r="J79" i="26"/>
  <c r="K79" i="26"/>
  <c r="L79" i="26"/>
  <c r="M79" i="26"/>
  <c r="N79" i="26"/>
  <c r="O79" i="26"/>
  <c r="P79" i="26"/>
  <c r="Q79" i="26"/>
  <c r="E80" i="26"/>
  <c r="F80" i="26"/>
  <c r="G80" i="26"/>
  <c r="H80" i="26"/>
  <c r="I80" i="26"/>
  <c r="J80" i="26"/>
  <c r="K80" i="26"/>
  <c r="L80" i="26"/>
  <c r="M80" i="26"/>
  <c r="N80" i="26"/>
  <c r="O80" i="26"/>
  <c r="P80" i="26"/>
  <c r="Q80" i="26"/>
  <c r="E81" i="26"/>
  <c r="F81" i="26"/>
  <c r="G81" i="26"/>
  <c r="H81" i="26"/>
  <c r="I81" i="26"/>
  <c r="J81" i="26"/>
  <c r="K81" i="26"/>
  <c r="L81" i="26"/>
  <c r="M81" i="26"/>
  <c r="N81" i="26"/>
  <c r="O81" i="26"/>
  <c r="P81" i="26"/>
  <c r="Q81" i="26"/>
  <c r="E82" i="26"/>
  <c r="F82" i="26"/>
  <c r="G82" i="26"/>
  <c r="H82" i="26"/>
  <c r="I82" i="26"/>
  <c r="J82" i="26"/>
  <c r="K82" i="26"/>
  <c r="L82" i="26"/>
  <c r="M82" i="26"/>
  <c r="N82" i="26"/>
  <c r="O82" i="26"/>
  <c r="P82" i="26"/>
  <c r="Q82" i="26"/>
  <c r="E83" i="26"/>
  <c r="F83" i="26"/>
  <c r="G83" i="26"/>
  <c r="H83" i="26"/>
  <c r="I83" i="26"/>
  <c r="J83" i="26"/>
  <c r="K83" i="26"/>
  <c r="L83" i="26"/>
  <c r="M83" i="26"/>
  <c r="N83" i="26"/>
  <c r="O83" i="26"/>
  <c r="P83" i="26"/>
  <c r="Q83" i="26"/>
  <c r="E84" i="26"/>
  <c r="F84" i="26"/>
  <c r="G84" i="26"/>
  <c r="H84" i="26"/>
  <c r="I84" i="26"/>
  <c r="J84" i="26"/>
  <c r="K84" i="26"/>
  <c r="L84" i="26"/>
  <c r="M84" i="26"/>
  <c r="N84" i="26"/>
  <c r="O84" i="26"/>
  <c r="P84" i="26"/>
  <c r="Q84" i="26"/>
  <c r="E85" i="26"/>
  <c r="F85" i="26"/>
  <c r="G85" i="26"/>
  <c r="H85" i="26"/>
  <c r="I85" i="26"/>
  <c r="J85" i="26"/>
  <c r="K85" i="26"/>
  <c r="L85" i="26"/>
  <c r="M85" i="26"/>
  <c r="N85" i="26"/>
  <c r="O85" i="26"/>
  <c r="P85" i="26"/>
  <c r="Q85" i="26"/>
  <c r="E86" i="26"/>
  <c r="F86" i="26"/>
  <c r="G86" i="26"/>
  <c r="H86" i="26"/>
  <c r="I86" i="26"/>
  <c r="J86" i="26"/>
  <c r="K86" i="26"/>
  <c r="L86" i="26"/>
  <c r="M86" i="26"/>
  <c r="N86" i="26"/>
  <c r="O86" i="26"/>
  <c r="P86" i="26"/>
  <c r="Q86" i="26"/>
  <c r="D77" i="26"/>
  <c r="D78" i="26"/>
  <c r="D79" i="26"/>
  <c r="D80" i="26"/>
  <c r="D81" i="26"/>
  <c r="D82" i="26"/>
  <c r="D83" i="26"/>
  <c r="D84" i="26"/>
  <c r="D85" i="26"/>
  <c r="D86" i="26"/>
  <c r="D76" i="26"/>
  <c r="D75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E12" i="26"/>
  <c r="F12" i="26"/>
  <c r="G12" i="26"/>
  <c r="H12" i="26"/>
  <c r="I12" i="26"/>
  <c r="J12" i="26"/>
  <c r="K12" i="26"/>
  <c r="L12" i="26"/>
  <c r="M12" i="26"/>
  <c r="N12" i="26"/>
  <c r="O12" i="26"/>
  <c r="P12" i="26"/>
  <c r="Q12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E14" i="26"/>
  <c r="F14" i="26"/>
  <c r="G14" i="26"/>
  <c r="H14" i="26"/>
  <c r="I14" i="26"/>
  <c r="J14" i="26"/>
  <c r="K14" i="26"/>
  <c r="L14" i="26"/>
  <c r="M14" i="26"/>
  <c r="N14" i="26"/>
  <c r="O14" i="26"/>
  <c r="P14" i="26"/>
  <c r="Q14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E18" i="26"/>
  <c r="F18" i="26"/>
  <c r="G18" i="26"/>
  <c r="H18" i="26"/>
  <c r="I18" i="26"/>
  <c r="J18" i="26"/>
  <c r="K18" i="26"/>
  <c r="L18" i="26"/>
  <c r="M18" i="26"/>
  <c r="N18" i="26"/>
  <c r="O18" i="26"/>
  <c r="P18" i="26"/>
  <c r="Q18" i="26"/>
  <c r="D9" i="26"/>
  <c r="D10" i="26"/>
  <c r="D11" i="26"/>
  <c r="D12" i="26"/>
  <c r="D13" i="26"/>
  <c r="D14" i="26"/>
  <c r="D15" i="26"/>
  <c r="D16" i="26"/>
  <c r="D17" i="26"/>
  <c r="D18" i="26"/>
  <c r="D8" i="26"/>
  <c r="D7" i="26"/>
  <c r="E143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E144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E145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E146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E147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E148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E149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E150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E151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E152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E153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E154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D145" i="25"/>
  <c r="D146" i="25"/>
  <c r="D147" i="25"/>
  <c r="D148" i="25"/>
  <c r="D149" i="25"/>
  <c r="D150" i="25"/>
  <c r="D151" i="25"/>
  <c r="D152" i="25"/>
  <c r="D153" i="25"/>
  <c r="D154" i="25"/>
  <c r="D144" i="25"/>
  <c r="D143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D77" i="25"/>
  <c r="D78" i="25"/>
  <c r="D79" i="25"/>
  <c r="D80" i="25"/>
  <c r="D81" i="25"/>
  <c r="D82" i="25"/>
  <c r="D83" i="25"/>
  <c r="D84" i="25"/>
  <c r="D85" i="25"/>
  <c r="D86" i="25"/>
  <c r="D76" i="25"/>
  <c r="D75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E16" i="25"/>
  <c r="F16" i="25"/>
  <c r="G16" i="25"/>
  <c r="H16" i="25"/>
  <c r="I16" i="25"/>
  <c r="J16" i="25"/>
  <c r="K16" i="25"/>
  <c r="L16" i="25"/>
  <c r="M16" i="25"/>
  <c r="N16" i="25"/>
  <c r="O16" i="25"/>
  <c r="P16" i="25"/>
  <c r="Q16" i="25"/>
  <c r="E17" i="25"/>
  <c r="F17" i="25"/>
  <c r="G17" i="25"/>
  <c r="H17" i="25"/>
  <c r="I17" i="25"/>
  <c r="J17" i="25"/>
  <c r="K17" i="25"/>
  <c r="L17" i="25"/>
  <c r="M17" i="25"/>
  <c r="N17" i="25"/>
  <c r="O17" i="25"/>
  <c r="P17" i="25"/>
  <c r="Q17" i="25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D9" i="25"/>
  <c r="D10" i="25"/>
  <c r="D11" i="25"/>
  <c r="D12" i="25"/>
  <c r="D13" i="25"/>
  <c r="D14" i="25"/>
  <c r="D15" i="25"/>
  <c r="D16" i="25"/>
  <c r="D17" i="25"/>
  <c r="D18" i="25"/>
  <c r="D8" i="25"/>
  <c r="D7" i="25"/>
  <c r="E155" i="26"/>
  <c r="F155" i="26"/>
  <c r="G155" i="26"/>
  <c r="H155" i="26"/>
  <c r="I155" i="26"/>
  <c r="J155" i="26"/>
  <c r="K155" i="26"/>
  <c r="L155" i="26"/>
  <c r="M155" i="26"/>
  <c r="N155" i="26"/>
  <c r="O155" i="26"/>
  <c r="P155" i="26"/>
  <c r="Q155" i="26"/>
  <c r="E156" i="26"/>
  <c r="F156" i="26"/>
  <c r="G156" i="26"/>
  <c r="H156" i="26"/>
  <c r="I156" i="26"/>
  <c r="J156" i="26"/>
  <c r="K156" i="26"/>
  <c r="L156" i="26"/>
  <c r="M156" i="26"/>
  <c r="N156" i="26"/>
  <c r="O156" i="26"/>
  <c r="P156" i="26"/>
  <c r="Q156" i="26"/>
  <c r="D156" i="26"/>
  <c r="D155" i="26"/>
  <c r="E87" i="26"/>
  <c r="F87" i="26"/>
  <c r="G87" i="26"/>
  <c r="H87" i="26"/>
  <c r="I87" i="26"/>
  <c r="J87" i="26"/>
  <c r="K87" i="26"/>
  <c r="L87" i="26"/>
  <c r="M87" i="26"/>
  <c r="N87" i="26"/>
  <c r="O87" i="26"/>
  <c r="P87" i="26"/>
  <c r="Q87" i="26"/>
  <c r="E88" i="26"/>
  <c r="F88" i="26"/>
  <c r="G88" i="26"/>
  <c r="H88" i="26"/>
  <c r="I88" i="26"/>
  <c r="J88" i="26"/>
  <c r="K88" i="26"/>
  <c r="L88" i="26"/>
  <c r="M88" i="26"/>
  <c r="N88" i="26"/>
  <c r="O88" i="26"/>
  <c r="P88" i="26"/>
  <c r="Q88" i="26"/>
  <c r="D88" i="26"/>
  <c r="D87" i="26"/>
  <c r="E19" i="26"/>
  <c r="F19" i="26"/>
  <c r="G19" i="26"/>
  <c r="H19" i="26"/>
  <c r="I19" i="26"/>
  <c r="J19" i="26"/>
  <c r="K19" i="26"/>
  <c r="L19" i="26"/>
  <c r="M19" i="26"/>
  <c r="N19" i="26"/>
  <c r="O19" i="26"/>
  <c r="P19" i="26"/>
  <c r="Q19" i="26"/>
  <c r="E20" i="26"/>
  <c r="F20" i="26"/>
  <c r="G20" i="26"/>
  <c r="H20" i="26"/>
  <c r="I20" i="26"/>
  <c r="J20" i="26"/>
  <c r="K20" i="26"/>
  <c r="L20" i="26"/>
  <c r="M20" i="26"/>
  <c r="N20" i="26"/>
  <c r="O20" i="26"/>
  <c r="P20" i="26"/>
  <c r="Q20" i="26"/>
  <c r="D20" i="26"/>
  <c r="D19" i="26"/>
  <c r="E155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E156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D156" i="25"/>
  <c r="D155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D88" i="25"/>
  <c r="D87" i="25"/>
  <c r="E19" i="25"/>
  <c r="F19" i="25"/>
  <c r="G19" i="25"/>
  <c r="H19" i="25"/>
  <c r="I19" i="25"/>
  <c r="J19" i="25"/>
  <c r="K19" i="25"/>
  <c r="L19" i="25"/>
  <c r="M19" i="25"/>
  <c r="N19" i="25"/>
  <c r="O19" i="25"/>
  <c r="P19" i="25"/>
  <c r="Q19" i="25"/>
  <c r="E20" i="25"/>
  <c r="F20" i="25"/>
  <c r="G20" i="25"/>
  <c r="H20" i="25"/>
  <c r="I20" i="25"/>
  <c r="J20" i="25"/>
  <c r="K20" i="25"/>
  <c r="L20" i="25"/>
  <c r="M20" i="25"/>
  <c r="N20" i="25"/>
  <c r="O20" i="25"/>
  <c r="P20" i="25"/>
  <c r="Q20" i="25"/>
  <c r="D20" i="25"/>
  <c r="D19" i="25"/>
  <c r="E155" i="23"/>
  <c r="F155" i="23"/>
  <c r="G155" i="23"/>
  <c r="H155" i="23"/>
  <c r="I155" i="23"/>
  <c r="J155" i="23"/>
  <c r="K155" i="23"/>
  <c r="L155" i="23"/>
  <c r="M155" i="23"/>
  <c r="N155" i="23"/>
  <c r="O155" i="23"/>
  <c r="P155" i="23"/>
  <c r="Q155" i="23"/>
  <c r="E156" i="23"/>
  <c r="F156" i="23"/>
  <c r="G156" i="23"/>
  <c r="H156" i="23"/>
  <c r="I156" i="23"/>
  <c r="J156" i="23"/>
  <c r="K156" i="23"/>
  <c r="L156" i="23"/>
  <c r="M156" i="23"/>
  <c r="N156" i="23"/>
  <c r="O156" i="23"/>
  <c r="P156" i="23"/>
  <c r="Q156" i="23"/>
  <c r="D156" i="23"/>
  <c r="D155" i="23"/>
  <c r="E87" i="23"/>
  <c r="F87" i="23"/>
  <c r="G87" i="23"/>
  <c r="H87" i="23"/>
  <c r="I87" i="23"/>
  <c r="J87" i="23"/>
  <c r="K87" i="23"/>
  <c r="L87" i="23"/>
  <c r="M87" i="23"/>
  <c r="N87" i="23"/>
  <c r="O87" i="23"/>
  <c r="P87" i="23"/>
  <c r="Q87" i="23"/>
  <c r="E88" i="23"/>
  <c r="F88" i="23"/>
  <c r="G88" i="23"/>
  <c r="H88" i="23"/>
  <c r="I88" i="23"/>
  <c r="J88" i="23"/>
  <c r="K88" i="23"/>
  <c r="L88" i="23"/>
  <c r="M88" i="23"/>
  <c r="N88" i="23"/>
  <c r="O88" i="23"/>
  <c r="P88" i="23"/>
  <c r="Q88" i="23"/>
  <c r="D88" i="23"/>
  <c r="D87" i="23"/>
  <c r="D20" i="23"/>
  <c r="E20" i="23"/>
  <c r="F20" i="23"/>
  <c r="G20" i="23"/>
  <c r="H20" i="23"/>
  <c r="I20" i="23"/>
  <c r="J20" i="23"/>
  <c r="K20" i="23"/>
  <c r="L20" i="23"/>
  <c r="M20" i="23"/>
  <c r="N20" i="23"/>
  <c r="O20" i="23"/>
  <c r="P20" i="23"/>
  <c r="Q20" i="23"/>
  <c r="E19" i="23"/>
  <c r="F19" i="23"/>
  <c r="G19" i="23"/>
  <c r="H19" i="23"/>
  <c r="I19" i="23"/>
  <c r="J19" i="23"/>
  <c r="K19" i="23"/>
  <c r="L19" i="23"/>
  <c r="M19" i="23"/>
  <c r="N19" i="23"/>
  <c r="O19" i="23"/>
  <c r="P19" i="23"/>
  <c r="Q19" i="23"/>
  <c r="D19" i="23"/>
  <c r="D19" i="18"/>
  <c r="E155" i="22"/>
  <c r="F155" i="22"/>
  <c r="G155" i="22"/>
  <c r="H155" i="22"/>
  <c r="I155" i="22"/>
  <c r="J155" i="22"/>
  <c r="K155" i="22"/>
  <c r="L155" i="22"/>
  <c r="M155" i="22"/>
  <c r="N155" i="22"/>
  <c r="O155" i="22"/>
  <c r="P155" i="22"/>
  <c r="Q155" i="22"/>
  <c r="E156" i="22"/>
  <c r="F156" i="22"/>
  <c r="G156" i="22"/>
  <c r="H156" i="22"/>
  <c r="I156" i="22"/>
  <c r="J156" i="22"/>
  <c r="K156" i="22"/>
  <c r="L156" i="22"/>
  <c r="M156" i="22"/>
  <c r="N156" i="22"/>
  <c r="O156" i="22"/>
  <c r="P156" i="22"/>
  <c r="Q156" i="22"/>
  <c r="D156" i="22"/>
  <c r="D155" i="22"/>
  <c r="E87" i="22"/>
  <c r="F87" i="22"/>
  <c r="G87" i="22"/>
  <c r="H87" i="22"/>
  <c r="I87" i="22"/>
  <c r="J87" i="22"/>
  <c r="K87" i="22"/>
  <c r="L87" i="22"/>
  <c r="M87" i="22"/>
  <c r="N87" i="22"/>
  <c r="O87" i="22"/>
  <c r="P87" i="22"/>
  <c r="Q87" i="22"/>
  <c r="E88" i="22"/>
  <c r="F88" i="22"/>
  <c r="G88" i="22"/>
  <c r="H88" i="22"/>
  <c r="I88" i="22"/>
  <c r="J88" i="22"/>
  <c r="K88" i="22"/>
  <c r="L88" i="22"/>
  <c r="M88" i="22"/>
  <c r="N88" i="22"/>
  <c r="O88" i="22"/>
  <c r="P88" i="22"/>
  <c r="Q88" i="22"/>
  <c r="D88" i="22"/>
  <c r="D87" i="22"/>
  <c r="E19" i="22"/>
  <c r="F19" i="22"/>
  <c r="G19" i="22"/>
  <c r="H19" i="22"/>
  <c r="I19" i="22"/>
  <c r="J19" i="22"/>
  <c r="K19" i="22"/>
  <c r="L19" i="22"/>
  <c r="M19" i="22"/>
  <c r="N19" i="22"/>
  <c r="O19" i="22"/>
  <c r="P19" i="22"/>
  <c r="Q19" i="22"/>
  <c r="E20" i="22"/>
  <c r="F20" i="22"/>
  <c r="G20" i="22"/>
  <c r="H20" i="22"/>
  <c r="I20" i="22"/>
  <c r="J20" i="22"/>
  <c r="K20" i="22"/>
  <c r="L20" i="22"/>
  <c r="M20" i="22"/>
  <c r="N20" i="22"/>
  <c r="O20" i="22"/>
  <c r="P20" i="22"/>
  <c r="Q20" i="22"/>
  <c r="D20" i="22"/>
  <c r="D19" i="22"/>
  <c r="E155" i="18"/>
  <c r="F155" i="18"/>
  <c r="G155" i="18"/>
  <c r="H155" i="18"/>
  <c r="I155" i="18"/>
  <c r="J155" i="18"/>
  <c r="K155" i="18"/>
  <c r="L155" i="18"/>
  <c r="M155" i="18"/>
  <c r="N155" i="18"/>
  <c r="O155" i="18"/>
  <c r="P155" i="18"/>
  <c r="Q155" i="18"/>
  <c r="E156" i="18"/>
  <c r="F156" i="18"/>
  <c r="G156" i="18"/>
  <c r="H156" i="18"/>
  <c r="I156" i="18"/>
  <c r="J156" i="18"/>
  <c r="K156" i="18"/>
  <c r="L156" i="18"/>
  <c r="M156" i="18"/>
  <c r="N156" i="18"/>
  <c r="O156" i="18"/>
  <c r="P156" i="18"/>
  <c r="Q156" i="18"/>
  <c r="D156" i="18"/>
  <c r="D155" i="18"/>
  <c r="E87" i="18"/>
  <c r="F87" i="18"/>
  <c r="G87" i="18"/>
  <c r="H87" i="18"/>
  <c r="I87" i="18"/>
  <c r="J87" i="18"/>
  <c r="K87" i="18"/>
  <c r="L87" i="18"/>
  <c r="M87" i="18"/>
  <c r="N87" i="18"/>
  <c r="O87" i="18"/>
  <c r="P87" i="18"/>
  <c r="Q87" i="18"/>
  <c r="E88" i="18"/>
  <c r="F88" i="18"/>
  <c r="G88" i="18"/>
  <c r="H88" i="18"/>
  <c r="I88" i="18"/>
  <c r="J88" i="18"/>
  <c r="K88" i="18"/>
  <c r="L88" i="18"/>
  <c r="M88" i="18"/>
  <c r="N88" i="18"/>
  <c r="O88" i="18"/>
  <c r="P88" i="18"/>
  <c r="Q88" i="18"/>
  <c r="D88" i="18"/>
  <c r="D87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D20" i="18"/>
  <c r="E143" i="23"/>
  <c r="F143" i="23"/>
  <c r="G143" i="23"/>
  <c r="H143" i="23"/>
  <c r="I143" i="23"/>
  <c r="J143" i="23"/>
  <c r="K143" i="23"/>
  <c r="L143" i="23"/>
  <c r="M143" i="23"/>
  <c r="N143" i="23"/>
  <c r="O143" i="23"/>
  <c r="P143" i="23"/>
  <c r="Q143" i="23"/>
  <c r="E144" i="23"/>
  <c r="F144" i="23"/>
  <c r="G144" i="23"/>
  <c r="H144" i="23"/>
  <c r="I144" i="23"/>
  <c r="J144" i="23"/>
  <c r="K144" i="23"/>
  <c r="L144" i="23"/>
  <c r="M144" i="23"/>
  <c r="N144" i="23"/>
  <c r="O144" i="23"/>
  <c r="P144" i="23"/>
  <c r="Q144" i="23"/>
  <c r="E145" i="23"/>
  <c r="F145" i="23"/>
  <c r="G145" i="23"/>
  <c r="H145" i="23"/>
  <c r="I145" i="23"/>
  <c r="J145" i="23"/>
  <c r="K145" i="23"/>
  <c r="L145" i="23"/>
  <c r="M145" i="23"/>
  <c r="N145" i="23"/>
  <c r="O145" i="23"/>
  <c r="P145" i="23"/>
  <c r="Q145" i="23"/>
  <c r="E146" i="23"/>
  <c r="F146" i="23"/>
  <c r="G146" i="23"/>
  <c r="H146" i="23"/>
  <c r="I146" i="23"/>
  <c r="J146" i="23"/>
  <c r="K146" i="23"/>
  <c r="L146" i="23"/>
  <c r="M146" i="23"/>
  <c r="N146" i="23"/>
  <c r="O146" i="23"/>
  <c r="P146" i="23"/>
  <c r="Q146" i="23"/>
  <c r="E147" i="23"/>
  <c r="F147" i="23"/>
  <c r="G147" i="23"/>
  <c r="H147" i="23"/>
  <c r="I147" i="23"/>
  <c r="J147" i="23"/>
  <c r="K147" i="23"/>
  <c r="L147" i="23"/>
  <c r="M147" i="23"/>
  <c r="N147" i="23"/>
  <c r="O147" i="23"/>
  <c r="P147" i="23"/>
  <c r="Q147" i="23"/>
  <c r="E148" i="23"/>
  <c r="F148" i="23"/>
  <c r="G148" i="23"/>
  <c r="H148" i="23"/>
  <c r="I148" i="23"/>
  <c r="J148" i="23"/>
  <c r="K148" i="23"/>
  <c r="L148" i="23"/>
  <c r="M148" i="23"/>
  <c r="N148" i="23"/>
  <c r="O148" i="23"/>
  <c r="P148" i="23"/>
  <c r="Q148" i="23"/>
  <c r="E149" i="23"/>
  <c r="F149" i="23"/>
  <c r="G149" i="23"/>
  <c r="H149" i="23"/>
  <c r="I149" i="23"/>
  <c r="J149" i="23"/>
  <c r="K149" i="23"/>
  <c r="L149" i="23"/>
  <c r="M149" i="23"/>
  <c r="N149" i="23"/>
  <c r="O149" i="23"/>
  <c r="P149" i="23"/>
  <c r="Q149" i="23"/>
  <c r="E150" i="23"/>
  <c r="F150" i="23"/>
  <c r="G150" i="23"/>
  <c r="H150" i="23"/>
  <c r="I150" i="23"/>
  <c r="J150" i="23"/>
  <c r="K150" i="23"/>
  <c r="L150" i="23"/>
  <c r="M150" i="23"/>
  <c r="N150" i="23"/>
  <c r="O150" i="23"/>
  <c r="P150" i="23"/>
  <c r="Q150" i="23"/>
  <c r="E151" i="23"/>
  <c r="F151" i="23"/>
  <c r="G151" i="23"/>
  <c r="H151" i="23"/>
  <c r="I151" i="23"/>
  <c r="J151" i="23"/>
  <c r="K151" i="23"/>
  <c r="L151" i="23"/>
  <c r="M151" i="23"/>
  <c r="N151" i="23"/>
  <c r="O151" i="23"/>
  <c r="P151" i="23"/>
  <c r="Q151" i="23"/>
  <c r="E152" i="23"/>
  <c r="F152" i="23"/>
  <c r="G152" i="23"/>
  <c r="H152" i="23"/>
  <c r="I152" i="23"/>
  <c r="J152" i="23"/>
  <c r="K152" i="23"/>
  <c r="L152" i="23"/>
  <c r="M152" i="23"/>
  <c r="N152" i="23"/>
  <c r="O152" i="23"/>
  <c r="P152" i="23"/>
  <c r="Q152" i="23"/>
  <c r="E153" i="23"/>
  <c r="F153" i="23"/>
  <c r="G153" i="23"/>
  <c r="H153" i="23"/>
  <c r="I153" i="23"/>
  <c r="J153" i="23"/>
  <c r="K153" i="23"/>
  <c r="L153" i="23"/>
  <c r="M153" i="23"/>
  <c r="N153" i="23"/>
  <c r="O153" i="23"/>
  <c r="P153" i="23"/>
  <c r="Q153" i="23"/>
  <c r="E154" i="23"/>
  <c r="F154" i="23"/>
  <c r="G154" i="23"/>
  <c r="H154" i="23"/>
  <c r="I154" i="23"/>
  <c r="J154" i="23"/>
  <c r="K154" i="23"/>
  <c r="L154" i="23"/>
  <c r="M154" i="23"/>
  <c r="N154" i="23"/>
  <c r="O154" i="23"/>
  <c r="P154" i="23"/>
  <c r="Q154" i="23"/>
  <c r="D144" i="23"/>
  <c r="D145" i="23"/>
  <c r="D146" i="23"/>
  <c r="D147" i="23"/>
  <c r="D148" i="23"/>
  <c r="D149" i="23"/>
  <c r="D150" i="23"/>
  <c r="D151" i="23"/>
  <c r="D152" i="23"/>
  <c r="D153" i="23"/>
  <c r="D154" i="23"/>
  <c r="D143" i="23"/>
  <c r="E75" i="23"/>
  <c r="F75" i="23"/>
  <c r="G75" i="23"/>
  <c r="H75" i="23"/>
  <c r="I75" i="23"/>
  <c r="J75" i="23"/>
  <c r="K75" i="23"/>
  <c r="L75" i="23"/>
  <c r="M75" i="23"/>
  <c r="N75" i="23"/>
  <c r="O75" i="23"/>
  <c r="P75" i="23"/>
  <c r="Q75" i="23"/>
  <c r="E76" i="23"/>
  <c r="F76" i="23"/>
  <c r="G76" i="23"/>
  <c r="H76" i="23"/>
  <c r="I76" i="23"/>
  <c r="J76" i="23"/>
  <c r="K76" i="23"/>
  <c r="L76" i="23"/>
  <c r="M76" i="23"/>
  <c r="N76" i="23"/>
  <c r="O76" i="23"/>
  <c r="P76" i="23"/>
  <c r="Q76" i="23"/>
  <c r="E77" i="23"/>
  <c r="F77" i="23"/>
  <c r="G77" i="23"/>
  <c r="H77" i="23"/>
  <c r="I77" i="23"/>
  <c r="J77" i="23"/>
  <c r="K77" i="23"/>
  <c r="L77" i="23"/>
  <c r="M77" i="23"/>
  <c r="N77" i="23"/>
  <c r="O77" i="23"/>
  <c r="P77" i="23"/>
  <c r="Q77" i="23"/>
  <c r="E78" i="23"/>
  <c r="F78" i="23"/>
  <c r="G78" i="23"/>
  <c r="H78" i="23"/>
  <c r="I78" i="23"/>
  <c r="J78" i="23"/>
  <c r="K78" i="23"/>
  <c r="L78" i="23"/>
  <c r="M78" i="23"/>
  <c r="N78" i="23"/>
  <c r="O78" i="23"/>
  <c r="P78" i="23"/>
  <c r="Q78" i="23"/>
  <c r="E79" i="23"/>
  <c r="F79" i="23"/>
  <c r="G79" i="23"/>
  <c r="H79" i="23"/>
  <c r="I79" i="23"/>
  <c r="J79" i="23"/>
  <c r="K79" i="23"/>
  <c r="L79" i="23"/>
  <c r="M79" i="23"/>
  <c r="N79" i="23"/>
  <c r="O79" i="23"/>
  <c r="P79" i="23"/>
  <c r="Q79" i="23"/>
  <c r="E80" i="23"/>
  <c r="F80" i="23"/>
  <c r="G80" i="23"/>
  <c r="H80" i="23"/>
  <c r="I80" i="23"/>
  <c r="J80" i="23"/>
  <c r="K80" i="23"/>
  <c r="L80" i="23"/>
  <c r="M80" i="23"/>
  <c r="N80" i="23"/>
  <c r="O80" i="23"/>
  <c r="P80" i="23"/>
  <c r="Q80" i="23"/>
  <c r="E81" i="23"/>
  <c r="F81" i="23"/>
  <c r="G81" i="23"/>
  <c r="H81" i="23"/>
  <c r="I81" i="23"/>
  <c r="J81" i="23"/>
  <c r="K81" i="23"/>
  <c r="L81" i="23"/>
  <c r="M81" i="23"/>
  <c r="N81" i="23"/>
  <c r="O81" i="23"/>
  <c r="P81" i="23"/>
  <c r="Q81" i="23"/>
  <c r="E82" i="23"/>
  <c r="F82" i="23"/>
  <c r="G82" i="23"/>
  <c r="H82" i="23"/>
  <c r="I82" i="23"/>
  <c r="J82" i="23"/>
  <c r="K82" i="23"/>
  <c r="L82" i="23"/>
  <c r="M82" i="23"/>
  <c r="N82" i="23"/>
  <c r="O82" i="23"/>
  <c r="P82" i="23"/>
  <c r="Q82" i="23"/>
  <c r="E83" i="23"/>
  <c r="F83" i="23"/>
  <c r="G83" i="23"/>
  <c r="H83" i="23"/>
  <c r="I83" i="23"/>
  <c r="J83" i="23"/>
  <c r="K83" i="23"/>
  <c r="L83" i="23"/>
  <c r="M83" i="23"/>
  <c r="N83" i="23"/>
  <c r="O83" i="23"/>
  <c r="P83" i="23"/>
  <c r="Q83" i="23"/>
  <c r="E84" i="23"/>
  <c r="F84" i="23"/>
  <c r="G84" i="23"/>
  <c r="H84" i="23"/>
  <c r="I84" i="23"/>
  <c r="J84" i="23"/>
  <c r="K84" i="23"/>
  <c r="L84" i="23"/>
  <c r="M84" i="23"/>
  <c r="N84" i="23"/>
  <c r="O84" i="23"/>
  <c r="P84" i="23"/>
  <c r="Q84" i="23"/>
  <c r="E85" i="23"/>
  <c r="F85" i="23"/>
  <c r="G85" i="23"/>
  <c r="H85" i="23"/>
  <c r="I85" i="23"/>
  <c r="J85" i="23"/>
  <c r="K85" i="23"/>
  <c r="L85" i="23"/>
  <c r="M85" i="23"/>
  <c r="N85" i="23"/>
  <c r="O85" i="23"/>
  <c r="P85" i="23"/>
  <c r="Q85" i="23"/>
  <c r="E86" i="23"/>
  <c r="F86" i="23"/>
  <c r="G86" i="23"/>
  <c r="H86" i="23"/>
  <c r="I86" i="23"/>
  <c r="J86" i="23"/>
  <c r="K86" i="23"/>
  <c r="L86" i="23"/>
  <c r="M86" i="23"/>
  <c r="N86" i="23"/>
  <c r="O86" i="23"/>
  <c r="P86" i="23"/>
  <c r="Q86" i="23"/>
  <c r="D76" i="23"/>
  <c r="D77" i="23"/>
  <c r="D78" i="23"/>
  <c r="D79" i="23"/>
  <c r="D80" i="23"/>
  <c r="D81" i="23"/>
  <c r="D82" i="23"/>
  <c r="D83" i="23"/>
  <c r="D84" i="23"/>
  <c r="D85" i="23"/>
  <c r="D86" i="23"/>
  <c r="D75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E8" i="23"/>
  <c r="F8" i="23"/>
  <c r="G8" i="23"/>
  <c r="H8" i="23"/>
  <c r="I8" i="23"/>
  <c r="J8" i="23"/>
  <c r="K8" i="23"/>
  <c r="L8" i="23"/>
  <c r="M8" i="23"/>
  <c r="N8" i="23"/>
  <c r="O8" i="23"/>
  <c r="P8" i="23"/>
  <c r="Q8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E10" i="23"/>
  <c r="F10" i="23"/>
  <c r="G10" i="23"/>
  <c r="H10" i="23"/>
  <c r="I10" i="23"/>
  <c r="J10" i="23"/>
  <c r="K10" i="23"/>
  <c r="L10" i="23"/>
  <c r="M10" i="23"/>
  <c r="N10" i="23"/>
  <c r="O10" i="23"/>
  <c r="P10" i="23"/>
  <c r="Q10" i="23"/>
  <c r="E11" i="23"/>
  <c r="F11" i="23"/>
  <c r="G11" i="23"/>
  <c r="H11" i="23"/>
  <c r="I11" i="23"/>
  <c r="J11" i="23"/>
  <c r="K11" i="23"/>
  <c r="L11" i="23"/>
  <c r="M11" i="23"/>
  <c r="N11" i="23"/>
  <c r="O11" i="23"/>
  <c r="P11" i="23"/>
  <c r="Q11" i="23"/>
  <c r="E12" i="23"/>
  <c r="F12" i="23"/>
  <c r="G12" i="23"/>
  <c r="H12" i="23"/>
  <c r="I12" i="23"/>
  <c r="J12" i="23"/>
  <c r="K12" i="23"/>
  <c r="L12" i="23"/>
  <c r="M12" i="23"/>
  <c r="N12" i="23"/>
  <c r="O12" i="23"/>
  <c r="P12" i="23"/>
  <c r="Q12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E14" i="23"/>
  <c r="F14" i="23"/>
  <c r="G14" i="23"/>
  <c r="H14" i="23"/>
  <c r="I14" i="23"/>
  <c r="J14" i="23"/>
  <c r="K14" i="23"/>
  <c r="L14" i="23"/>
  <c r="M14" i="23"/>
  <c r="N14" i="23"/>
  <c r="O14" i="23"/>
  <c r="P14" i="23"/>
  <c r="Q14" i="23"/>
  <c r="E15" i="23"/>
  <c r="F15" i="23"/>
  <c r="G15" i="23"/>
  <c r="H15" i="23"/>
  <c r="I15" i="23"/>
  <c r="J15" i="23"/>
  <c r="K15" i="23"/>
  <c r="L15" i="23"/>
  <c r="M15" i="23"/>
  <c r="N15" i="23"/>
  <c r="O15" i="23"/>
  <c r="P15" i="23"/>
  <c r="Q15" i="23"/>
  <c r="E16" i="23"/>
  <c r="F16" i="23"/>
  <c r="G16" i="23"/>
  <c r="H16" i="23"/>
  <c r="I16" i="23"/>
  <c r="J16" i="23"/>
  <c r="K16" i="23"/>
  <c r="L16" i="23"/>
  <c r="M16" i="23"/>
  <c r="N16" i="23"/>
  <c r="O16" i="23"/>
  <c r="P16" i="23"/>
  <c r="Q16" i="23"/>
  <c r="E17" i="23"/>
  <c r="F17" i="23"/>
  <c r="G17" i="23"/>
  <c r="H17" i="23"/>
  <c r="I17" i="23"/>
  <c r="J17" i="23"/>
  <c r="K17" i="23"/>
  <c r="L17" i="23"/>
  <c r="M17" i="23"/>
  <c r="N17" i="23"/>
  <c r="O17" i="23"/>
  <c r="P17" i="23"/>
  <c r="Q17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D8" i="23"/>
  <c r="D9" i="23"/>
  <c r="D10" i="23"/>
  <c r="D11" i="23"/>
  <c r="D12" i="23"/>
  <c r="D13" i="23"/>
  <c r="D14" i="23"/>
  <c r="D15" i="23"/>
  <c r="D16" i="23"/>
  <c r="D17" i="23"/>
  <c r="D18" i="23"/>
  <c r="D7" i="23"/>
  <c r="E143" i="22"/>
  <c r="F143" i="22"/>
  <c r="G143" i="22"/>
  <c r="H143" i="22"/>
  <c r="I143" i="22"/>
  <c r="J143" i="22"/>
  <c r="K143" i="22"/>
  <c r="L143" i="22"/>
  <c r="M143" i="22"/>
  <c r="N143" i="22"/>
  <c r="O143" i="22"/>
  <c r="P143" i="22"/>
  <c r="Q143" i="22"/>
  <c r="E144" i="22"/>
  <c r="F144" i="22"/>
  <c r="G144" i="22"/>
  <c r="H144" i="22"/>
  <c r="I144" i="22"/>
  <c r="J144" i="22"/>
  <c r="K144" i="22"/>
  <c r="L144" i="22"/>
  <c r="M144" i="22"/>
  <c r="N144" i="22"/>
  <c r="O144" i="22"/>
  <c r="P144" i="22"/>
  <c r="Q144" i="22"/>
  <c r="E145" i="22"/>
  <c r="F145" i="22"/>
  <c r="G145" i="22"/>
  <c r="H145" i="22"/>
  <c r="I145" i="22"/>
  <c r="J145" i="22"/>
  <c r="K145" i="22"/>
  <c r="L145" i="22"/>
  <c r="M145" i="22"/>
  <c r="N145" i="22"/>
  <c r="O145" i="22"/>
  <c r="P145" i="22"/>
  <c r="Q145" i="22"/>
  <c r="E146" i="22"/>
  <c r="F146" i="22"/>
  <c r="G146" i="22"/>
  <c r="H146" i="22"/>
  <c r="I146" i="22"/>
  <c r="J146" i="22"/>
  <c r="K146" i="22"/>
  <c r="L146" i="22"/>
  <c r="M146" i="22"/>
  <c r="N146" i="22"/>
  <c r="O146" i="22"/>
  <c r="P146" i="22"/>
  <c r="Q146" i="22"/>
  <c r="E147" i="22"/>
  <c r="F147" i="22"/>
  <c r="G147" i="22"/>
  <c r="H147" i="22"/>
  <c r="I147" i="22"/>
  <c r="J147" i="22"/>
  <c r="K147" i="22"/>
  <c r="L147" i="22"/>
  <c r="M147" i="22"/>
  <c r="N147" i="22"/>
  <c r="O147" i="22"/>
  <c r="P147" i="22"/>
  <c r="Q147" i="22"/>
  <c r="E148" i="22"/>
  <c r="F148" i="22"/>
  <c r="G148" i="22"/>
  <c r="H148" i="22"/>
  <c r="I148" i="22"/>
  <c r="J148" i="22"/>
  <c r="K148" i="22"/>
  <c r="L148" i="22"/>
  <c r="M148" i="22"/>
  <c r="N148" i="22"/>
  <c r="O148" i="22"/>
  <c r="P148" i="22"/>
  <c r="Q148" i="22"/>
  <c r="E149" i="22"/>
  <c r="F149" i="22"/>
  <c r="G149" i="22"/>
  <c r="H149" i="22"/>
  <c r="I149" i="22"/>
  <c r="J149" i="22"/>
  <c r="K149" i="22"/>
  <c r="L149" i="22"/>
  <c r="M149" i="22"/>
  <c r="N149" i="22"/>
  <c r="O149" i="22"/>
  <c r="P149" i="22"/>
  <c r="Q149" i="22"/>
  <c r="E150" i="22"/>
  <c r="F150" i="22"/>
  <c r="G150" i="22"/>
  <c r="H150" i="22"/>
  <c r="I150" i="22"/>
  <c r="J150" i="22"/>
  <c r="K150" i="22"/>
  <c r="L150" i="22"/>
  <c r="M150" i="22"/>
  <c r="N150" i="22"/>
  <c r="O150" i="22"/>
  <c r="P150" i="22"/>
  <c r="Q150" i="22"/>
  <c r="E151" i="22"/>
  <c r="F151" i="22"/>
  <c r="G151" i="22"/>
  <c r="H151" i="22"/>
  <c r="I151" i="22"/>
  <c r="J151" i="22"/>
  <c r="K151" i="22"/>
  <c r="L151" i="22"/>
  <c r="M151" i="22"/>
  <c r="N151" i="22"/>
  <c r="O151" i="22"/>
  <c r="P151" i="22"/>
  <c r="Q151" i="22"/>
  <c r="E152" i="22"/>
  <c r="F152" i="22"/>
  <c r="G152" i="22"/>
  <c r="H152" i="22"/>
  <c r="I152" i="22"/>
  <c r="J152" i="22"/>
  <c r="K152" i="22"/>
  <c r="L152" i="22"/>
  <c r="M152" i="22"/>
  <c r="N152" i="22"/>
  <c r="O152" i="22"/>
  <c r="P152" i="22"/>
  <c r="Q152" i="22"/>
  <c r="E153" i="22"/>
  <c r="F153" i="22"/>
  <c r="G153" i="22"/>
  <c r="H153" i="22"/>
  <c r="I153" i="22"/>
  <c r="J153" i="22"/>
  <c r="K153" i="22"/>
  <c r="L153" i="22"/>
  <c r="M153" i="22"/>
  <c r="N153" i="22"/>
  <c r="O153" i="22"/>
  <c r="P153" i="22"/>
  <c r="Q153" i="22"/>
  <c r="E154" i="22"/>
  <c r="F154" i="22"/>
  <c r="G154" i="22"/>
  <c r="H154" i="22"/>
  <c r="I154" i="22"/>
  <c r="J154" i="22"/>
  <c r="K154" i="22"/>
  <c r="L154" i="22"/>
  <c r="M154" i="22"/>
  <c r="N154" i="22"/>
  <c r="O154" i="22"/>
  <c r="P154" i="22"/>
  <c r="Q154" i="22"/>
  <c r="D144" i="22"/>
  <c r="D145" i="22"/>
  <c r="D146" i="22"/>
  <c r="D147" i="22"/>
  <c r="D148" i="22"/>
  <c r="D149" i="22"/>
  <c r="D150" i="22"/>
  <c r="D151" i="22"/>
  <c r="D152" i="22"/>
  <c r="D153" i="22"/>
  <c r="D154" i="22"/>
  <c r="D143" i="22"/>
  <c r="E75" i="22"/>
  <c r="F75" i="22"/>
  <c r="G75" i="22"/>
  <c r="H75" i="22"/>
  <c r="I75" i="22"/>
  <c r="J75" i="22"/>
  <c r="K75" i="22"/>
  <c r="L75" i="22"/>
  <c r="M75" i="22"/>
  <c r="N75" i="22"/>
  <c r="O75" i="22"/>
  <c r="P75" i="22"/>
  <c r="Q75" i="22"/>
  <c r="E76" i="22"/>
  <c r="F76" i="22"/>
  <c r="G76" i="22"/>
  <c r="H76" i="22"/>
  <c r="I76" i="22"/>
  <c r="J76" i="22"/>
  <c r="K76" i="22"/>
  <c r="L76" i="22"/>
  <c r="M76" i="22"/>
  <c r="N76" i="22"/>
  <c r="O76" i="22"/>
  <c r="P76" i="22"/>
  <c r="Q76" i="22"/>
  <c r="E77" i="22"/>
  <c r="F77" i="22"/>
  <c r="G77" i="22"/>
  <c r="H77" i="22"/>
  <c r="I77" i="22"/>
  <c r="J77" i="22"/>
  <c r="K77" i="22"/>
  <c r="L77" i="22"/>
  <c r="M77" i="22"/>
  <c r="N77" i="22"/>
  <c r="O77" i="22"/>
  <c r="P77" i="22"/>
  <c r="Q77" i="22"/>
  <c r="E78" i="22"/>
  <c r="F78" i="22"/>
  <c r="G78" i="22"/>
  <c r="H78" i="22"/>
  <c r="I78" i="22"/>
  <c r="J78" i="22"/>
  <c r="K78" i="22"/>
  <c r="L78" i="22"/>
  <c r="M78" i="22"/>
  <c r="N78" i="22"/>
  <c r="O78" i="22"/>
  <c r="P78" i="22"/>
  <c r="Q78" i="22"/>
  <c r="E79" i="22"/>
  <c r="F79" i="22"/>
  <c r="G79" i="22"/>
  <c r="H79" i="22"/>
  <c r="I79" i="22"/>
  <c r="J79" i="22"/>
  <c r="K79" i="22"/>
  <c r="L79" i="22"/>
  <c r="M79" i="22"/>
  <c r="N79" i="22"/>
  <c r="O79" i="22"/>
  <c r="P79" i="22"/>
  <c r="Q79" i="22"/>
  <c r="E80" i="22"/>
  <c r="F80" i="22"/>
  <c r="G80" i="22"/>
  <c r="H80" i="22"/>
  <c r="I80" i="22"/>
  <c r="J80" i="22"/>
  <c r="K80" i="22"/>
  <c r="L80" i="22"/>
  <c r="M80" i="22"/>
  <c r="N80" i="22"/>
  <c r="O80" i="22"/>
  <c r="P80" i="22"/>
  <c r="Q80" i="22"/>
  <c r="E81" i="22"/>
  <c r="F81" i="22"/>
  <c r="G81" i="22"/>
  <c r="H81" i="22"/>
  <c r="I81" i="22"/>
  <c r="J81" i="22"/>
  <c r="K81" i="22"/>
  <c r="L81" i="22"/>
  <c r="M81" i="22"/>
  <c r="N81" i="22"/>
  <c r="O81" i="22"/>
  <c r="P81" i="22"/>
  <c r="Q81" i="22"/>
  <c r="E82" i="22"/>
  <c r="F82" i="22"/>
  <c r="G82" i="22"/>
  <c r="H82" i="22"/>
  <c r="I82" i="22"/>
  <c r="J82" i="22"/>
  <c r="K82" i="22"/>
  <c r="L82" i="22"/>
  <c r="M82" i="22"/>
  <c r="N82" i="22"/>
  <c r="O82" i="22"/>
  <c r="P82" i="22"/>
  <c r="Q82" i="22"/>
  <c r="E83" i="22"/>
  <c r="F83" i="22"/>
  <c r="G83" i="22"/>
  <c r="H83" i="22"/>
  <c r="I83" i="22"/>
  <c r="J83" i="22"/>
  <c r="K83" i="22"/>
  <c r="L83" i="22"/>
  <c r="M83" i="22"/>
  <c r="N83" i="22"/>
  <c r="O83" i="22"/>
  <c r="P83" i="22"/>
  <c r="Q83" i="22"/>
  <c r="E84" i="22"/>
  <c r="F84" i="22"/>
  <c r="G84" i="22"/>
  <c r="H84" i="22"/>
  <c r="I84" i="22"/>
  <c r="J84" i="22"/>
  <c r="K84" i="22"/>
  <c r="L84" i="22"/>
  <c r="M84" i="22"/>
  <c r="N84" i="22"/>
  <c r="O84" i="22"/>
  <c r="P84" i="22"/>
  <c r="Q84" i="22"/>
  <c r="E85" i="22"/>
  <c r="F85" i="22"/>
  <c r="G85" i="22"/>
  <c r="H85" i="22"/>
  <c r="I85" i="22"/>
  <c r="J85" i="22"/>
  <c r="K85" i="22"/>
  <c r="L85" i="22"/>
  <c r="M85" i="22"/>
  <c r="N85" i="22"/>
  <c r="O85" i="22"/>
  <c r="P85" i="22"/>
  <c r="Q85" i="22"/>
  <c r="E86" i="22"/>
  <c r="F86" i="22"/>
  <c r="G86" i="22"/>
  <c r="H86" i="22"/>
  <c r="I86" i="22"/>
  <c r="J86" i="22"/>
  <c r="K86" i="22"/>
  <c r="L86" i="22"/>
  <c r="M86" i="22"/>
  <c r="N86" i="22"/>
  <c r="O86" i="22"/>
  <c r="P86" i="22"/>
  <c r="Q86" i="22"/>
  <c r="D76" i="22"/>
  <c r="D77" i="22"/>
  <c r="D78" i="22"/>
  <c r="D79" i="22"/>
  <c r="D80" i="22"/>
  <c r="D81" i="22"/>
  <c r="D82" i="22"/>
  <c r="D83" i="22"/>
  <c r="D84" i="22"/>
  <c r="D85" i="22"/>
  <c r="D86" i="22"/>
  <c r="D75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E11" i="22"/>
  <c r="F11" i="22"/>
  <c r="G11" i="22"/>
  <c r="H11" i="22"/>
  <c r="I11" i="22"/>
  <c r="J11" i="22"/>
  <c r="K11" i="22"/>
  <c r="L11" i="22"/>
  <c r="M11" i="22"/>
  <c r="N11" i="22"/>
  <c r="O11" i="22"/>
  <c r="P11" i="22"/>
  <c r="Q11" i="22"/>
  <c r="E12" i="22"/>
  <c r="F12" i="22"/>
  <c r="G12" i="22"/>
  <c r="H12" i="22"/>
  <c r="I12" i="22"/>
  <c r="J12" i="22"/>
  <c r="K12" i="22"/>
  <c r="L12" i="22"/>
  <c r="M12" i="22"/>
  <c r="N12" i="22"/>
  <c r="O12" i="22"/>
  <c r="P12" i="22"/>
  <c r="Q12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E14" i="22"/>
  <c r="F14" i="22"/>
  <c r="G14" i="22"/>
  <c r="H14" i="22"/>
  <c r="I14" i="22"/>
  <c r="J14" i="22"/>
  <c r="K14" i="22"/>
  <c r="L14" i="22"/>
  <c r="M14" i="22"/>
  <c r="N14" i="22"/>
  <c r="O14" i="22"/>
  <c r="P14" i="22"/>
  <c r="Q14" i="22"/>
  <c r="E15" i="22"/>
  <c r="F15" i="22"/>
  <c r="G15" i="22"/>
  <c r="H15" i="22"/>
  <c r="I15" i="22"/>
  <c r="J15" i="22"/>
  <c r="K15" i="22"/>
  <c r="L15" i="22"/>
  <c r="M15" i="22"/>
  <c r="N15" i="22"/>
  <c r="O15" i="22"/>
  <c r="P15" i="22"/>
  <c r="Q15" i="22"/>
  <c r="E16" i="22"/>
  <c r="F16" i="22"/>
  <c r="G16" i="22"/>
  <c r="H16" i="22"/>
  <c r="I16" i="22"/>
  <c r="J16" i="22"/>
  <c r="K16" i="22"/>
  <c r="L16" i="22"/>
  <c r="M16" i="22"/>
  <c r="N16" i="22"/>
  <c r="O16" i="22"/>
  <c r="P16" i="22"/>
  <c r="Q16" i="22"/>
  <c r="E17" i="22"/>
  <c r="F17" i="22"/>
  <c r="G17" i="22"/>
  <c r="H17" i="22"/>
  <c r="I17" i="22"/>
  <c r="J17" i="22"/>
  <c r="K17" i="22"/>
  <c r="L17" i="22"/>
  <c r="M17" i="22"/>
  <c r="N17" i="22"/>
  <c r="O17" i="22"/>
  <c r="P17" i="22"/>
  <c r="Q17" i="22"/>
  <c r="E18" i="22"/>
  <c r="F18" i="22"/>
  <c r="G18" i="22"/>
  <c r="H18" i="22"/>
  <c r="I18" i="22"/>
  <c r="J18" i="22"/>
  <c r="K18" i="22"/>
  <c r="L18" i="22"/>
  <c r="M18" i="22"/>
  <c r="N18" i="22"/>
  <c r="O18" i="22"/>
  <c r="P18" i="22"/>
  <c r="Q18" i="22"/>
  <c r="D8" i="22"/>
  <c r="D9" i="22"/>
  <c r="D10" i="22"/>
  <c r="D11" i="22"/>
  <c r="D12" i="22"/>
  <c r="D13" i="22"/>
  <c r="D14" i="22"/>
  <c r="D15" i="22"/>
  <c r="D16" i="22"/>
  <c r="D17" i="22"/>
  <c r="D18" i="22"/>
  <c r="D7" i="22"/>
  <c r="E143" i="18"/>
  <c r="F143" i="18"/>
  <c r="G143" i="18"/>
  <c r="H143" i="18"/>
  <c r="I143" i="18"/>
  <c r="J143" i="18"/>
  <c r="K143" i="18"/>
  <c r="L143" i="18"/>
  <c r="M143" i="18"/>
  <c r="N143" i="18"/>
  <c r="O143" i="18"/>
  <c r="P143" i="18"/>
  <c r="Q143" i="18"/>
  <c r="E144" i="18"/>
  <c r="F144" i="18"/>
  <c r="G144" i="18"/>
  <c r="H144" i="18"/>
  <c r="I144" i="18"/>
  <c r="J144" i="18"/>
  <c r="K144" i="18"/>
  <c r="L144" i="18"/>
  <c r="M144" i="18"/>
  <c r="N144" i="18"/>
  <c r="O144" i="18"/>
  <c r="P144" i="18"/>
  <c r="Q144" i="18"/>
  <c r="E145" i="18"/>
  <c r="F145" i="18"/>
  <c r="G145" i="18"/>
  <c r="H145" i="18"/>
  <c r="I145" i="18"/>
  <c r="J145" i="18"/>
  <c r="K145" i="18"/>
  <c r="L145" i="18"/>
  <c r="M145" i="18"/>
  <c r="N145" i="18"/>
  <c r="O145" i="18"/>
  <c r="P145" i="18"/>
  <c r="Q145" i="18"/>
  <c r="E146" i="18"/>
  <c r="F146" i="18"/>
  <c r="G146" i="18"/>
  <c r="H146" i="18"/>
  <c r="I146" i="18"/>
  <c r="J146" i="18"/>
  <c r="K146" i="18"/>
  <c r="L146" i="18"/>
  <c r="M146" i="18"/>
  <c r="N146" i="18"/>
  <c r="O146" i="18"/>
  <c r="P146" i="18"/>
  <c r="Q146" i="18"/>
  <c r="E147" i="18"/>
  <c r="F147" i="18"/>
  <c r="G147" i="18"/>
  <c r="H147" i="18"/>
  <c r="I147" i="18"/>
  <c r="J147" i="18"/>
  <c r="K147" i="18"/>
  <c r="L147" i="18"/>
  <c r="M147" i="18"/>
  <c r="N147" i="18"/>
  <c r="O147" i="18"/>
  <c r="P147" i="18"/>
  <c r="Q147" i="18"/>
  <c r="E148" i="18"/>
  <c r="F148" i="18"/>
  <c r="G148" i="18"/>
  <c r="H148" i="18"/>
  <c r="I148" i="18"/>
  <c r="J148" i="18"/>
  <c r="K148" i="18"/>
  <c r="L148" i="18"/>
  <c r="M148" i="18"/>
  <c r="N148" i="18"/>
  <c r="O148" i="18"/>
  <c r="P148" i="18"/>
  <c r="Q148" i="18"/>
  <c r="E149" i="18"/>
  <c r="F149" i="18"/>
  <c r="G149" i="18"/>
  <c r="H149" i="18"/>
  <c r="I149" i="18"/>
  <c r="J149" i="18"/>
  <c r="K149" i="18"/>
  <c r="L149" i="18"/>
  <c r="M149" i="18"/>
  <c r="N149" i="18"/>
  <c r="O149" i="18"/>
  <c r="P149" i="18"/>
  <c r="Q149" i="18"/>
  <c r="E150" i="18"/>
  <c r="F150" i="18"/>
  <c r="G150" i="18"/>
  <c r="H150" i="18"/>
  <c r="I150" i="18"/>
  <c r="J150" i="18"/>
  <c r="K150" i="18"/>
  <c r="L150" i="18"/>
  <c r="M150" i="18"/>
  <c r="N150" i="18"/>
  <c r="O150" i="18"/>
  <c r="P150" i="18"/>
  <c r="Q150" i="18"/>
  <c r="E151" i="18"/>
  <c r="F151" i="18"/>
  <c r="G151" i="18"/>
  <c r="H151" i="18"/>
  <c r="I151" i="18"/>
  <c r="J151" i="18"/>
  <c r="K151" i="18"/>
  <c r="L151" i="18"/>
  <c r="M151" i="18"/>
  <c r="N151" i="18"/>
  <c r="O151" i="18"/>
  <c r="P151" i="18"/>
  <c r="Q151" i="18"/>
  <c r="E152" i="18"/>
  <c r="F152" i="18"/>
  <c r="G152" i="18"/>
  <c r="H152" i="18"/>
  <c r="I152" i="18"/>
  <c r="J152" i="18"/>
  <c r="K152" i="18"/>
  <c r="L152" i="18"/>
  <c r="M152" i="18"/>
  <c r="N152" i="18"/>
  <c r="O152" i="18"/>
  <c r="P152" i="18"/>
  <c r="Q152" i="18"/>
  <c r="E153" i="18"/>
  <c r="F153" i="18"/>
  <c r="G153" i="18"/>
  <c r="H153" i="18"/>
  <c r="I153" i="18"/>
  <c r="J153" i="18"/>
  <c r="K153" i="18"/>
  <c r="L153" i="18"/>
  <c r="M153" i="18"/>
  <c r="N153" i="18"/>
  <c r="O153" i="18"/>
  <c r="P153" i="18"/>
  <c r="Q153" i="18"/>
  <c r="E154" i="18"/>
  <c r="F154" i="18"/>
  <c r="G154" i="18"/>
  <c r="H154" i="18"/>
  <c r="I154" i="18"/>
  <c r="J154" i="18"/>
  <c r="K154" i="18"/>
  <c r="L154" i="18"/>
  <c r="M154" i="18"/>
  <c r="N154" i="18"/>
  <c r="O154" i="18"/>
  <c r="P154" i="18"/>
  <c r="Q154" i="18"/>
  <c r="D144" i="18"/>
  <c r="D145" i="18"/>
  <c r="D146" i="18"/>
  <c r="D147" i="18"/>
  <c r="D148" i="18"/>
  <c r="D149" i="18"/>
  <c r="D150" i="18"/>
  <c r="D151" i="18"/>
  <c r="D152" i="18"/>
  <c r="D153" i="18"/>
  <c r="D154" i="18"/>
  <c r="D143" i="18"/>
  <c r="E75" i="18"/>
  <c r="F75" i="18"/>
  <c r="G75" i="18"/>
  <c r="H75" i="18"/>
  <c r="I75" i="18"/>
  <c r="J75" i="18"/>
  <c r="K75" i="18"/>
  <c r="L75" i="18"/>
  <c r="M75" i="18"/>
  <c r="N75" i="18"/>
  <c r="O75" i="18"/>
  <c r="P75" i="18"/>
  <c r="Q75" i="18"/>
  <c r="E76" i="18"/>
  <c r="F76" i="18"/>
  <c r="G76" i="18"/>
  <c r="H76" i="18"/>
  <c r="I76" i="18"/>
  <c r="J76" i="18"/>
  <c r="K76" i="18"/>
  <c r="L76" i="18"/>
  <c r="M76" i="18"/>
  <c r="N76" i="18"/>
  <c r="O76" i="18"/>
  <c r="P76" i="18"/>
  <c r="Q76" i="18"/>
  <c r="E77" i="18"/>
  <c r="F77" i="18"/>
  <c r="G77" i="18"/>
  <c r="H77" i="18"/>
  <c r="I77" i="18"/>
  <c r="J77" i="18"/>
  <c r="K77" i="18"/>
  <c r="L77" i="18"/>
  <c r="M77" i="18"/>
  <c r="N77" i="18"/>
  <c r="O77" i="18"/>
  <c r="P77" i="18"/>
  <c r="Q77" i="18"/>
  <c r="E78" i="18"/>
  <c r="F78" i="18"/>
  <c r="G78" i="18"/>
  <c r="H78" i="18"/>
  <c r="I78" i="18"/>
  <c r="J78" i="18"/>
  <c r="K78" i="18"/>
  <c r="L78" i="18"/>
  <c r="M78" i="18"/>
  <c r="N78" i="18"/>
  <c r="O78" i="18"/>
  <c r="P78" i="18"/>
  <c r="Q78" i="18"/>
  <c r="E79" i="18"/>
  <c r="F79" i="18"/>
  <c r="G79" i="18"/>
  <c r="H79" i="18"/>
  <c r="I79" i="18"/>
  <c r="J79" i="18"/>
  <c r="K79" i="18"/>
  <c r="L79" i="18"/>
  <c r="M79" i="18"/>
  <c r="N79" i="18"/>
  <c r="O79" i="18"/>
  <c r="P79" i="18"/>
  <c r="Q79" i="18"/>
  <c r="E80" i="18"/>
  <c r="F80" i="18"/>
  <c r="G80" i="18"/>
  <c r="H80" i="18"/>
  <c r="I80" i="18"/>
  <c r="J80" i="18"/>
  <c r="K80" i="18"/>
  <c r="L80" i="18"/>
  <c r="M80" i="18"/>
  <c r="N80" i="18"/>
  <c r="O80" i="18"/>
  <c r="P80" i="18"/>
  <c r="Q80" i="18"/>
  <c r="E81" i="18"/>
  <c r="F81" i="18"/>
  <c r="G81" i="18"/>
  <c r="H81" i="18"/>
  <c r="I81" i="18"/>
  <c r="J81" i="18"/>
  <c r="K81" i="18"/>
  <c r="L81" i="18"/>
  <c r="M81" i="18"/>
  <c r="N81" i="18"/>
  <c r="O81" i="18"/>
  <c r="P81" i="18"/>
  <c r="Q81" i="18"/>
  <c r="E82" i="18"/>
  <c r="F82" i="18"/>
  <c r="G82" i="18"/>
  <c r="H82" i="18"/>
  <c r="I82" i="18"/>
  <c r="J82" i="18"/>
  <c r="K82" i="18"/>
  <c r="L82" i="18"/>
  <c r="M82" i="18"/>
  <c r="N82" i="18"/>
  <c r="O82" i="18"/>
  <c r="P82" i="18"/>
  <c r="Q82" i="18"/>
  <c r="E83" i="18"/>
  <c r="F83" i="18"/>
  <c r="G83" i="18"/>
  <c r="H83" i="18"/>
  <c r="I83" i="18"/>
  <c r="J83" i="18"/>
  <c r="K83" i="18"/>
  <c r="L83" i="18"/>
  <c r="M83" i="18"/>
  <c r="N83" i="18"/>
  <c r="O83" i="18"/>
  <c r="P83" i="18"/>
  <c r="Q83" i="18"/>
  <c r="E84" i="18"/>
  <c r="F84" i="18"/>
  <c r="G84" i="18"/>
  <c r="H84" i="18"/>
  <c r="I84" i="18"/>
  <c r="J84" i="18"/>
  <c r="K84" i="18"/>
  <c r="L84" i="18"/>
  <c r="M84" i="18"/>
  <c r="N84" i="18"/>
  <c r="O84" i="18"/>
  <c r="P84" i="18"/>
  <c r="Q84" i="18"/>
  <c r="E85" i="18"/>
  <c r="F85" i="18"/>
  <c r="G85" i="18"/>
  <c r="H85" i="18"/>
  <c r="I85" i="18"/>
  <c r="J85" i="18"/>
  <c r="K85" i="18"/>
  <c r="L85" i="18"/>
  <c r="M85" i="18"/>
  <c r="N85" i="18"/>
  <c r="O85" i="18"/>
  <c r="P85" i="18"/>
  <c r="Q85" i="18"/>
  <c r="E86" i="18"/>
  <c r="F86" i="18"/>
  <c r="G86" i="18"/>
  <c r="H86" i="18"/>
  <c r="I86" i="18"/>
  <c r="J86" i="18"/>
  <c r="K86" i="18"/>
  <c r="L86" i="18"/>
  <c r="M86" i="18"/>
  <c r="N86" i="18"/>
  <c r="O86" i="18"/>
  <c r="P86" i="18"/>
  <c r="Q86" i="18"/>
  <c r="D76" i="18"/>
  <c r="D77" i="18"/>
  <c r="D78" i="18"/>
  <c r="D79" i="18"/>
  <c r="D80" i="18"/>
  <c r="D81" i="18"/>
  <c r="D82" i="18"/>
  <c r="D83" i="18"/>
  <c r="D84" i="18"/>
  <c r="D85" i="18"/>
  <c r="D86" i="18"/>
  <c r="D75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D8" i="18"/>
  <c r="D9" i="18"/>
  <c r="D10" i="18"/>
  <c r="D11" i="18"/>
  <c r="D12" i="18"/>
  <c r="D13" i="18"/>
  <c r="D14" i="18"/>
  <c r="D15" i="18"/>
  <c r="D16" i="18"/>
  <c r="D17" i="18"/>
  <c r="D18" i="18"/>
  <c r="D7" i="18"/>
  <c r="E180" i="26"/>
  <c r="F180" i="26"/>
  <c r="G180" i="26"/>
  <c r="H180" i="26"/>
  <c r="I180" i="26"/>
  <c r="J180" i="26"/>
  <c r="K180" i="26"/>
  <c r="L180" i="26"/>
  <c r="M180" i="26"/>
  <c r="N180" i="26"/>
  <c r="O180" i="26"/>
  <c r="P180" i="26"/>
  <c r="Q180" i="26"/>
  <c r="E181" i="26"/>
  <c r="F181" i="26"/>
  <c r="G181" i="26"/>
  <c r="H181" i="26"/>
  <c r="I181" i="26"/>
  <c r="J181" i="26"/>
  <c r="K181" i="26"/>
  <c r="L181" i="26"/>
  <c r="M181" i="26"/>
  <c r="N181" i="26"/>
  <c r="O181" i="26"/>
  <c r="P181" i="26"/>
  <c r="Q181" i="26"/>
  <c r="D181" i="26"/>
  <c r="D180" i="26"/>
  <c r="E112" i="26"/>
  <c r="F112" i="26"/>
  <c r="G112" i="26"/>
  <c r="H112" i="26"/>
  <c r="I112" i="26"/>
  <c r="J112" i="26"/>
  <c r="K112" i="26"/>
  <c r="L112" i="26"/>
  <c r="M112" i="26"/>
  <c r="N112" i="26"/>
  <c r="O112" i="26"/>
  <c r="P112" i="26"/>
  <c r="E113" i="26"/>
  <c r="F113" i="26"/>
  <c r="G113" i="26"/>
  <c r="H113" i="26"/>
  <c r="I113" i="26"/>
  <c r="J113" i="26"/>
  <c r="K113" i="26"/>
  <c r="L113" i="26"/>
  <c r="M113" i="26"/>
  <c r="N113" i="26"/>
  <c r="O113" i="26"/>
  <c r="P113" i="26"/>
  <c r="D113" i="26"/>
  <c r="D112" i="26"/>
  <c r="E44" i="26"/>
  <c r="F44" i="26"/>
  <c r="G44" i="26"/>
  <c r="H44" i="26"/>
  <c r="I44" i="26"/>
  <c r="J44" i="26"/>
  <c r="K44" i="26"/>
  <c r="L44" i="26"/>
  <c r="M44" i="26"/>
  <c r="N44" i="26"/>
  <c r="O44" i="26"/>
  <c r="P44" i="26"/>
  <c r="Q44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D45" i="26"/>
  <c r="D44" i="26"/>
  <c r="E180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E181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D181" i="25"/>
  <c r="D180" i="25"/>
  <c r="E112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E113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D113" i="25"/>
  <c r="D112" i="25"/>
  <c r="E44" i="25"/>
  <c r="F44" i="25"/>
  <c r="G44" i="25"/>
  <c r="H44" i="25"/>
  <c r="I44" i="25"/>
  <c r="J44" i="25"/>
  <c r="K44" i="25"/>
  <c r="L44" i="25"/>
  <c r="M44" i="25"/>
  <c r="N44" i="25"/>
  <c r="O44" i="25"/>
  <c r="P44" i="25"/>
  <c r="Q44" i="25"/>
  <c r="E45" i="25"/>
  <c r="F45" i="25"/>
  <c r="G45" i="25"/>
  <c r="H45" i="25"/>
  <c r="I45" i="25"/>
  <c r="J45" i="25"/>
  <c r="K45" i="25"/>
  <c r="L45" i="25"/>
  <c r="M45" i="25"/>
  <c r="N45" i="25"/>
  <c r="O45" i="25"/>
  <c r="P45" i="25"/>
  <c r="Q45" i="25"/>
  <c r="D45" i="25"/>
  <c r="D44" i="25"/>
  <c r="E180" i="23"/>
  <c r="F180" i="23"/>
  <c r="G180" i="23"/>
  <c r="H180" i="23"/>
  <c r="I180" i="23"/>
  <c r="J180" i="23"/>
  <c r="K180" i="23"/>
  <c r="L180" i="23"/>
  <c r="M180" i="23"/>
  <c r="N180" i="23"/>
  <c r="O180" i="23"/>
  <c r="P180" i="23"/>
  <c r="Q180" i="23"/>
  <c r="E181" i="23"/>
  <c r="F181" i="23"/>
  <c r="G181" i="23"/>
  <c r="H181" i="23"/>
  <c r="I181" i="23"/>
  <c r="J181" i="23"/>
  <c r="K181" i="23"/>
  <c r="L181" i="23"/>
  <c r="M181" i="23"/>
  <c r="N181" i="23"/>
  <c r="O181" i="23"/>
  <c r="P181" i="23"/>
  <c r="Q181" i="23"/>
  <c r="D181" i="23"/>
  <c r="D180" i="23"/>
  <c r="E112" i="23"/>
  <c r="F112" i="23"/>
  <c r="G112" i="23"/>
  <c r="H112" i="23"/>
  <c r="I112" i="23"/>
  <c r="J112" i="23"/>
  <c r="K112" i="23"/>
  <c r="L112" i="23"/>
  <c r="M112" i="23"/>
  <c r="N112" i="23"/>
  <c r="O112" i="23"/>
  <c r="P112" i="23"/>
  <c r="Q112" i="23"/>
  <c r="E113" i="23"/>
  <c r="F113" i="23"/>
  <c r="G113" i="23"/>
  <c r="H113" i="23"/>
  <c r="I113" i="23"/>
  <c r="J113" i="23"/>
  <c r="K113" i="23"/>
  <c r="L113" i="23"/>
  <c r="M113" i="23"/>
  <c r="N113" i="23"/>
  <c r="O113" i="23"/>
  <c r="P113" i="23"/>
  <c r="Q113" i="23"/>
  <c r="D113" i="23"/>
  <c r="D112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E45" i="23"/>
  <c r="F45" i="23"/>
  <c r="G45" i="23"/>
  <c r="H45" i="23"/>
  <c r="I45" i="23"/>
  <c r="J45" i="23"/>
  <c r="K45" i="23"/>
  <c r="L45" i="23"/>
  <c r="M45" i="23"/>
  <c r="N45" i="23"/>
  <c r="O45" i="23"/>
  <c r="P45" i="23"/>
  <c r="Q45" i="23"/>
  <c r="D45" i="23"/>
  <c r="D44" i="23"/>
  <c r="E180" i="22"/>
  <c r="F180" i="22"/>
  <c r="G180" i="22"/>
  <c r="H180" i="22"/>
  <c r="I180" i="22"/>
  <c r="J180" i="22"/>
  <c r="K180" i="22"/>
  <c r="L180" i="22"/>
  <c r="M180" i="22"/>
  <c r="N180" i="22"/>
  <c r="O180" i="22"/>
  <c r="P180" i="22"/>
  <c r="Q180" i="22"/>
  <c r="E181" i="22"/>
  <c r="F181" i="22"/>
  <c r="G181" i="22"/>
  <c r="H181" i="22"/>
  <c r="I181" i="22"/>
  <c r="J181" i="22"/>
  <c r="K181" i="22"/>
  <c r="L181" i="22"/>
  <c r="M181" i="22"/>
  <c r="N181" i="22"/>
  <c r="O181" i="22"/>
  <c r="P181" i="22"/>
  <c r="Q181" i="22"/>
  <c r="D181" i="22"/>
  <c r="D180" i="22"/>
  <c r="E112" i="22"/>
  <c r="F112" i="22"/>
  <c r="G112" i="22"/>
  <c r="H112" i="22"/>
  <c r="I112" i="22"/>
  <c r="J112" i="22"/>
  <c r="K112" i="22"/>
  <c r="L112" i="22"/>
  <c r="M112" i="22"/>
  <c r="N112" i="22"/>
  <c r="O112" i="22"/>
  <c r="P112" i="22"/>
  <c r="Q112" i="22"/>
  <c r="E113" i="22"/>
  <c r="F113" i="22"/>
  <c r="G113" i="22"/>
  <c r="H113" i="22"/>
  <c r="I113" i="22"/>
  <c r="J113" i="22"/>
  <c r="K113" i="22"/>
  <c r="L113" i="22"/>
  <c r="M113" i="22"/>
  <c r="N113" i="22"/>
  <c r="O113" i="22"/>
  <c r="P113" i="22"/>
  <c r="Q113" i="22"/>
  <c r="D113" i="22"/>
  <c r="D112" i="22"/>
  <c r="E44" i="22"/>
  <c r="F44" i="22"/>
  <c r="G44" i="22"/>
  <c r="H44" i="22"/>
  <c r="I44" i="22"/>
  <c r="J44" i="22"/>
  <c r="K44" i="22"/>
  <c r="L44" i="22"/>
  <c r="M44" i="22"/>
  <c r="N44" i="22"/>
  <c r="O44" i="22"/>
  <c r="P44" i="22"/>
  <c r="Q44" i="22"/>
  <c r="E45" i="22"/>
  <c r="F45" i="22"/>
  <c r="G45" i="22"/>
  <c r="H45" i="22"/>
  <c r="I45" i="22"/>
  <c r="J45" i="22"/>
  <c r="K45" i="22"/>
  <c r="L45" i="22"/>
  <c r="M45" i="22"/>
  <c r="N45" i="22"/>
  <c r="O45" i="22"/>
  <c r="P45" i="22"/>
  <c r="Q45" i="22"/>
  <c r="D45" i="22"/>
  <c r="D44" i="22"/>
  <c r="E161" i="26"/>
  <c r="F161" i="26"/>
  <c r="G161" i="26"/>
  <c r="H161" i="26"/>
  <c r="I161" i="26"/>
  <c r="J161" i="26"/>
  <c r="K161" i="26"/>
  <c r="L161" i="26"/>
  <c r="M161" i="26"/>
  <c r="N161" i="26"/>
  <c r="O161" i="26"/>
  <c r="P161" i="26"/>
  <c r="Q161" i="26"/>
  <c r="E162" i="26"/>
  <c r="F162" i="26"/>
  <c r="G162" i="26"/>
  <c r="H162" i="26"/>
  <c r="I162" i="26"/>
  <c r="J162" i="26"/>
  <c r="K162" i="26"/>
  <c r="L162" i="26"/>
  <c r="M162" i="26"/>
  <c r="N162" i="26"/>
  <c r="O162" i="26"/>
  <c r="P162" i="26"/>
  <c r="Q162" i="26"/>
  <c r="E163" i="26"/>
  <c r="F163" i="26"/>
  <c r="G163" i="26"/>
  <c r="H163" i="26"/>
  <c r="I163" i="26"/>
  <c r="J163" i="26"/>
  <c r="K163" i="26"/>
  <c r="L163" i="26"/>
  <c r="M163" i="26"/>
  <c r="N163" i="26"/>
  <c r="O163" i="26"/>
  <c r="P163" i="26"/>
  <c r="Q163" i="26"/>
  <c r="E164" i="26"/>
  <c r="F164" i="26"/>
  <c r="G164" i="26"/>
  <c r="H164" i="26"/>
  <c r="I164" i="26"/>
  <c r="J164" i="26"/>
  <c r="K164" i="26"/>
  <c r="L164" i="26"/>
  <c r="M164" i="26"/>
  <c r="N164" i="26"/>
  <c r="O164" i="26"/>
  <c r="P164" i="26"/>
  <c r="Q164" i="26"/>
  <c r="E165" i="26"/>
  <c r="F165" i="26"/>
  <c r="G165" i="26"/>
  <c r="H165" i="26"/>
  <c r="I165" i="26"/>
  <c r="J165" i="26"/>
  <c r="K165" i="26"/>
  <c r="L165" i="26"/>
  <c r="M165" i="26"/>
  <c r="N165" i="26"/>
  <c r="O165" i="26"/>
  <c r="P165" i="26"/>
  <c r="Q165" i="26"/>
  <c r="E166" i="26"/>
  <c r="F166" i="26"/>
  <c r="G166" i="26"/>
  <c r="H166" i="26"/>
  <c r="I166" i="26"/>
  <c r="J166" i="26"/>
  <c r="K166" i="26"/>
  <c r="L166" i="26"/>
  <c r="M166" i="26"/>
  <c r="N166" i="26"/>
  <c r="O166" i="26"/>
  <c r="P166" i="26"/>
  <c r="Q166" i="26"/>
  <c r="E167" i="26"/>
  <c r="F167" i="26"/>
  <c r="G167" i="26"/>
  <c r="H167" i="26"/>
  <c r="I167" i="26"/>
  <c r="J167" i="26"/>
  <c r="K167" i="26"/>
  <c r="L167" i="26"/>
  <c r="M167" i="26"/>
  <c r="N167" i="26"/>
  <c r="O167" i="26"/>
  <c r="P167" i="26"/>
  <c r="Q167" i="26"/>
  <c r="E168" i="26"/>
  <c r="F168" i="26"/>
  <c r="G168" i="26"/>
  <c r="H168" i="26"/>
  <c r="I168" i="26"/>
  <c r="J168" i="26"/>
  <c r="K168" i="26"/>
  <c r="L168" i="26"/>
  <c r="M168" i="26"/>
  <c r="N168" i="26"/>
  <c r="O168" i="26"/>
  <c r="P168" i="26"/>
  <c r="Q168" i="26"/>
  <c r="E169" i="26"/>
  <c r="F169" i="26"/>
  <c r="G169" i="26"/>
  <c r="H169" i="26"/>
  <c r="I169" i="26"/>
  <c r="J169" i="26"/>
  <c r="K169" i="26"/>
  <c r="L169" i="26"/>
  <c r="M169" i="26"/>
  <c r="N169" i="26"/>
  <c r="O169" i="26"/>
  <c r="P169" i="26"/>
  <c r="Q169" i="26"/>
  <c r="E170" i="26"/>
  <c r="F170" i="26"/>
  <c r="G170" i="26"/>
  <c r="H170" i="26"/>
  <c r="I170" i="26"/>
  <c r="J170" i="26"/>
  <c r="K170" i="26"/>
  <c r="L170" i="26"/>
  <c r="M170" i="26"/>
  <c r="N170" i="26"/>
  <c r="O170" i="26"/>
  <c r="P170" i="26"/>
  <c r="Q170" i="26"/>
  <c r="E171" i="26"/>
  <c r="F171" i="26"/>
  <c r="G171" i="26"/>
  <c r="H171" i="26"/>
  <c r="I171" i="26"/>
  <c r="J171" i="26"/>
  <c r="K171" i="26"/>
  <c r="L171" i="26"/>
  <c r="M171" i="26"/>
  <c r="N171" i="26"/>
  <c r="O171" i="26"/>
  <c r="P171" i="26"/>
  <c r="Q171" i="26"/>
  <c r="E172" i="26"/>
  <c r="F172" i="26"/>
  <c r="G172" i="26"/>
  <c r="H172" i="26"/>
  <c r="I172" i="26"/>
  <c r="J172" i="26"/>
  <c r="K172" i="26"/>
  <c r="L172" i="26"/>
  <c r="M172" i="26"/>
  <c r="N172" i="26"/>
  <c r="O172" i="26"/>
  <c r="P172" i="26"/>
  <c r="Q172" i="26"/>
  <c r="E173" i="26"/>
  <c r="F173" i="26"/>
  <c r="G173" i="26"/>
  <c r="H173" i="26"/>
  <c r="I173" i="26"/>
  <c r="J173" i="26"/>
  <c r="K173" i="26"/>
  <c r="L173" i="26"/>
  <c r="M173" i="26"/>
  <c r="N173" i="26"/>
  <c r="O173" i="26"/>
  <c r="P173" i="26"/>
  <c r="Q173" i="26"/>
  <c r="E174" i="26"/>
  <c r="F174" i="26"/>
  <c r="G174" i="26"/>
  <c r="H174" i="26"/>
  <c r="I174" i="26"/>
  <c r="J174" i="26"/>
  <c r="K174" i="26"/>
  <c r="L174" i="26"/>
  <c r="M174" i="26"/>
  <c r="N174" i="26"/>
  <c r="O174" i="26"/>
  <c r="P174" i="26"/>
  <c r="Q174" i="26"/>
  <c r="E175" i="26"/>
  <c r="F175" i="26"/>
  <c r="G175" i="26"/>
  <c r="H175" i="26"/>
  <c r="I175" i="26"/>
  <c r="J175" i="26"/>
  <c r="K175" i="26"/>
  <c r="L175" i="26"/>
  <c r="M175" i="26"/>
  <c r="N175" i="26"/>
  <c r="O175" i="26"/>
  <c r="P175" i="26"/>
  <c r="Q175" i="26"/>
  <c r="E176" i="26"/>
  <c r="F176" i="26"/>
  <c r="G176" i="26"/>
  <c r="H176" i="26"/>
  <c r="I176" i="26"/>
  <c r="J176" i="26"/>
  <c r="K176" i="26"/>
  <c r="L176" i="26"/>
  <c r="M176" i="26"/>
  <c r="N176" i="26"/>
  <c r="O176" i="26"/>
  <c r="P176" i="26"/>
  <c r="Q176" i="26"/>
  <c r="E177" i="26"/>
  <c r="F177" i="26"/>
  <c r="G177" i="26"/>
  <c r="H177" i="26"/>
  <c r="I177" i="26"/>
  <c r="J177" i="26"/>
  <c r="K177" i="26"/>
  <c r="L177" i="26"/>
  <c r="M177" i="26"/>
  <c r="N177" i="26"/>
  <c r="O177" i="26"/>
  <c r="P177" i="26"/>
  <c r="Q177" i="26"/>
  <c r="E178" i="26"/>
  <c r="F178" i="26"/>
  <c r="G178" i="26"/>
  <c r="H178" i="26"/>
  <c r="I178" i="26"/>
  <c r="J178" i="26"/>
  <c r="K178" i="26"/>
  <c r="L178" i="26"/>
  <c r="M178" i="26"/>
  <c r="N178" i="26"/>
  <c r="O178" i="26"/>
  <c r="P178" i="26"/>
  <c r="Q178" i="26"/>
  <c r="E179" i="26"/>
  <c r="F179" i="26"/>
  <c r="G179" i="26"/>
  <c r="H179" i="26"/>
  <c r="I179" i="26"/>
  <c r="J179" i="26"/>
  <c r="K179" i="26"/>
  <c r="L179" i="26"/>
  <c r="M179" i="26"/>
  <c r="N179" i="26"/>
  <c r="O179" i="26"/>
  <c r="P179" i="26"/>
  <c r="Q179" i="26"/>
  <c r="D162" i="26"/>
  <c r="D163" i="26"/>
  <c r="D164" i="26"/>
  <c r="D165" i="26"/>
  <c r="D166" i="26"/>
  <c r="D167" i="26"/>
  <c r="D168" i="26"/>
  <c r="D169" i="26"/>
  <c r="D170" i="26"/>
  <c r="D171" i="26"/>
  <c r="D172" i="26"/>
  <c r="D173" i="26"/>
  <c r="D174" i="26"/>
  <c r="D175" i="26"/>
  <c r="D176" i="26"/>
  <c r="D177" i="26"/>
  <c r="D178" i="26"/>
  <c r="D179" i="26"/>
  <c r="D161" i="26"/>
  <c r="E93" i="26"/>
  <c r="F93" i="26"/>
  <c r="G93" i="26"/>
  <c r="H93" i="26"/>
  <c r="I93" i="26"/>
  <c r="J93" i="26"/>
  <c r="K93" i="26"/>
  <c r="L93" i="26"/>
  <c r="M93" i="26"/>
  <c r="N93" i="26"/>
  <c r="O93" i="26"/>
  <c r="P93" i="26"/>
  <c r="Q93" i="26"/>
  <c r="E94" i="26"/>
  <c r="F94" i="26"/>
  <c r="G94" i="26"/>
  <c r="H94" i="26"/>
  <c r="I94" i="26"/>
  <c r="J94" i="26"/>
  <c r="K94" i="26"/>
  <c r="L94" i="26"/>
  <c r="M94" i="26"/>
  <c r="N94" i="26"/>
  <c r="O94" i="26"/>
  <c r="P94" i="26"/>
  <c r="Q94" i="26"/>
  <c r="E95" i="26"/>
  <c r="F95" i="26"/>
  <c r="G95" i="26"/>
  <c r="H95" i="26"/>
  <c r="I95" i="26"/>
  <c r="J95" i="26"/>
  <c r="K95" i="26"/>
  <c r="L95" i="26"/>
  <c r="M95" i="26"/>
  <c r="N95" i="26"/>
  <c r="O95" i="26"/>
  <c r="P95" i="26"/>
  <c r="Q95" i="26"/>
  <c r="E96" i="26"/>
  <c r="F96" i="26"/>
  <c r="G96" i="26"/>
  <c r="H96" i="26"/>
  <c r="I96" i="26"/>
  <c r="J96" i="26"/>
  <c r="K96" i="26"/>
  <c r="L96" i="26"/>
  <c r="M96" i="26"/>
  <c r="N96" i="26"/>
  <c r="O96" i="26"/>
  <c r="P96" i="26"/>
  <c r="Q96" i="26"/>
  <c r="E97" i="26"/>
  <c r="F97" i="26"/>
  <c r="G97" i="26"/>
  <c r="H97" i="26"/>
  <c r="I97" i="26"/>
  <c r="J97" i="26"/>
  <c r="K97" i="26"/>
  <c r="L97" i="26"/>
  <c r="M97" i="26"/>
  <c r="N97" i="26"/>
  <c r="O97" i="26"/>
  <c r="P97" i="26"/>
  <c r="Q97" i="26"/>
  <c r="E98" i="26"/>
  <c r="F98" i="26"/>
  <c r="G98" i="26"/>
  <c r="H98" i="26"/>
  <c r="I98" i="26"/>
  <c r="J98" i="26"/>
  <c r="K98" i="26"/>
  <c r="L98" i="26"/>
  <c r="M98" i="26"/>
  <c r="N98" i="26"/>
  <c r="O98" i="26"/>
  <c r="P98" i="26"/>
  <c r="Q98" i="26"/>
  <c r="E99" i="26"/>
  <c r="F99" i="26"/>
  <c r="G99" i="26"/>
  <c r="H99" i="26"/>
  <c r="I99" i="26"/>
  <c r="J99" i="26"/>
  <c r="K99" i="26"/>
  <c r="L99" i="26"/>
  <c r="M99" i="26"/>
  <c r="N99" i="26"/>
  <c r="O99" i="26"/>
  <c r="P99" i="26"/>
  <c r="Q99" i="26"/>
  <c r="E100" i="26"/>
  <c r="F100" i="26"/>
  <c r="G100" i="26"/>
  <c r="H100" i="26"/>
  <c r="I100" i="26"/>
  <c r="J100" i="26"/>
  <c r="K100" i="26"/>
  <c r="L100" i="26"/>
  <c r="M100" i="26"/>
  <c r="N100" i="26"/>
  <c r="O100" i="26"/>
  <c r="P100" i="26"/>
  <c r="Q100" i="26"/>
  <c r="E101" i="26"/>
  <c r="F101" i="26"/>
  <c r="G101" i="26"/>
  <c r="H101" i="26"/>
  <c r="I101" i="26"/>
  <c r="J101" i="26"/>
  <c r="K101" i="26"/>
  <c r="L101" i="26"/>
  <c r="M101" i="26"/>
  <c r="N101" i="26"/>
  <c r="O101" i="26"/>
  <c r="P101" i="26"/>
  <c r="Q101" i="26"/>
  <c r="E102" i="26"/>
  <c r="F102" i="26"/>
  <c r="G102" i="26"/>
  <c r="H102" i="26"/>
  <c r="I102" i="26"/>
  <c r="J102" i="26"/>
  <c r="K102" i="26"/>
  <c r="L102" i="26"/>
  <c r="M102" i="26"/>
  <c r="N102" i="26"/>
  <c r="O102" i="26"/>
  <c r="P102" i="26"/>
  <c r="Q102" i="26"/>
  <c r="E103" i="26"/>
  <c r="F103" i="26"/>
  <c r="G103" i="26"/>
  <c r="H103" i="26"/>
  <c r="I103" i="26"/>
  <c r="J103" i="26"/>
  <c r="K103" i="26"/>
  <c r="L103" i="26"/>
  <c r="M103" i="26"/>
  <c r="N103" i="26"/>
  <c r="O103" i="26"/>
  <c r="P103" i="26"/>
  <c r="Q103" i="26"/>
  <c r="E104" i="26"/>
  <c r="F104" i="26"/>
  <c r="G104" i="26"/>
  <c r="H104" i="26"/>
  <c r="I104" i="26"/>
  <c r="J104" i="26"/>
  <c r="K104" i="26"/>
  <c r="L104" i="26"/>
  <c r="M104" i="26"/>
  <c r="N104" i="26"/>
  <c r="O104" i="26"/>
  <c r="P104" i="26"/>
  <c r="Q104" i="26"/>
  <c r="E105" i="26"/>
  <c r="F105" i="26"/>
  <c r="G105" i="26"/>
  <c r="H105" i="26"/>
  <c r="I105" i="26"/>
  <c r="J105" i="26"/>
  <c r="K105" i="26"/>
  <c r="L105" i="26"/>
  <c r="M105" i="26"/>
  <c r="N105" i="26"/>
  <c r="O105" i="26"/>
  <c r="P105" i="26"/>
  <c r="Q105" i="26"/>
  <c r="E106" i="26"/>
  <c r="F106" i="26"/>
  <c r="G106" i="26"/>
  <c r="H106" i="26"/>
  <c r="I106" i="26"/>
  <c r="J106" i="26"/>
  <c r="K106" i="26"/>
  <c r="L106" i="26"/>
  <c r="M106" i="26"/>
  <c r="N106" i="26"/>
  <c r="O106" i="26"/>
  <c r="P106" i="26"/>
  <c r="Q106" i="26"/>
  <c r="E107" i="26"/>
  <c r="F107" i="26"/>
  <c r="G107" i="26"/>
  <c r="H107" i="26"/>
  <c r="I107" i="26"/>
  <c r="J107" i="26"/>
  <c r="K107" i="26"/>
  <c r="L107" i="26"/>
  <c r="M107" i="26"/>
  <c r="N107" i="26"/>
  <c r="O107" i="26"/>
  <c r="P107" i="26"/>
  <c r="Q107" i="26"/>
  <c r="E108" i="26"/>
  <c r="F108" i="26"/>
  <c r="G108" i="26"/>
  <c r="H108" i="26"/>
  <c r="I108" i="26"/>
  <c r="J108" i="26"/>
  <c r="K108" i="26"/>
  <c r="L108" i="26"/>
  <c r="M108" i="26"/>
  <c r="N108" i="26"/>
  <c r="O108" i="26"/>
  <c r="P108" i="26"/>
  <c r="Q108" i="26"/>
  <c r="E109" i="26"/>
  <c r="F109" i="26"/>
  <c r="G109" i="26"/>
  <c r="H109" i="26"/>
  <c r="I109" i="26"/>
  <c r="J109" i="26"/>
  <c r="K109" i="26"/>
  <c r="L109" i="26"/>
  <c r="M109" i="26"/>
  <c r="N109" i="26"/>
  <c r="O109" i="26"/>
  <c r="P109" i="26"/>
  <c r="Q109" i="26"/>
  <c r="E110" i="26"/>
  <c r="F110" i="26"/>
  <c r="G110" i="26"/>
  <c r="H110" i="26"/>
  <c r="I110" i="26"/>
  <c r="J110" i="26"/>
  <c r="K110" i="26"/>
  <c r="L110" i="26"/>
  <c r="M110" i="26"/>
  <c r="N110" i="26"/>
  <c r="O110" i="26"/>
  <c r="P110" i="26"/>
  <c r="Q110" i="26"/>
  <c r="E111" i="26"/>
  <c r="F111" i="26"/>
  <c r="G111" i="26"/>
  <c r="H111" i="26"/>
  <c r="I111" i="26"/>
  <c r="J111" i="26"/>
  <c r="K111" i="26"/>
  <c r="L111" i="26"/>
  <c r="M111" i="26"/>
  <c r="N111" i="26"/>
  <c r="O111" i="26"/>
  <c r="P111" i="26"/>
  <c r="Q111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93" i="26"/>
  <c r="E25" i="26"/>
  <c r="F25" i="26"/>
  <c r="G25" i="26"/>
  <c r="H25" i="26"/>
  <c r="I25" i="26"/>
  <c r="J25" i="26"/>
  <c r="K25" i="26"/>
  <c r="L25" i="26"/>
  <c r="M25" i="26"/>
  <c r="N25" i="26"/>
  <c r="O25" i="26"/>
  <c r="P25" i="26"/>
  <c r="Q25" i="26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E27" i="26"/>
  <c r="F27" i="26"/>
  <c r="G27" i="26"/>
  <c r="H27" i="26"/>
  <c r="I27" i="26"/>
  <c r="J27" i="26"/>
  <c r="K27" i="26"/>
  <c r="L27" i="26"/>
  <c r="M27" i="26"/>
  <c r="N27" i="26"/>
  <c r="O27" i="26"/>
  <c r="P27" i="26"/>
  <c r="Q27" i="26"/>
  <c r="E28" i="26"/>
  <c r="F28" i="26"/>
  <c r="G28" i="26"/>
  <c r="H28" i="26"/>
  <c r="I28" i="26"/>
  <c r="J28" i="26"/>
  <c r="K28" i="26"/>
  <c r="L28" i="26"/>
  <c r="M28" i="26"/>
  <c r="N28" i="26"/>
  <c r="O28" i="26"/>
  <c r="P28" i="26"/>
  <c r="Q28" i="26"/>
  <c r="E29" i="26"/>
  <c r="F29" i="26"/>
  <c r="G29" i="26"/>
  <c r="H29" i="26"/>
  <c r="I29" i="26"/>
  <c r="J29" i="26"/>
  <c r="K29" i="26"/>
  <c r="L29" i="26"/>
  <c r="M29" i="26"/>
  <c r="N29" i="26"/>
  <c r="O29" i="26"/>
  <c r="P29" i="26"/>
  <c r="Q29" i="26"/>
  <c r="E30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E31" i="26"/>
  <c r="F31" i="26"/>
  <c r="G31" i="26"/>
  <c r="H31" i="26"/>
  <c r="I31" i="26"/>
  <c r="J31" i="26"/>
  <c r="K31" i="26"/>
  <c r="L31" i="26"/>
  <c r="M31" i="26"/>
  <c r="N31" i="26"/>
  <c r="O31" i="26"/>
  <c r="P31" i="26"/>
  <c r="Q31" i="26"/>
  <c r="E32" i="26"/>
  <c r="F32" i="26"/>
  <c r="G32" i="26"/>
  <c r="H32" i="26"/>
  <c r="I32" i="26"/>
  <c r="J32" i="26"/>
  <c r="K32" i="26"/>
  <c r="L32" i="26"/>
  <c r="M32" i="26"/>
  <c r="N32" i="26"/>
  <c r="O32" i="26"/>
  <c r="P32" i="26"/>
  <c r="Q32" i="26"/>
  <c r="E33" i="26"/>
  <c r="F33" i="26"/>
  <c r="G33" i="26"/>
  <c r="H33" i="26"/>
  <c r="I33" i="26"/>
  <c r="J33" i="26"/>
  <c r="K33" i="26"/>
  <c r="L33" i="26"/>
  <c r="M33" i="26"/>
  <c r="N33" i="26"/>
  <c r="O33" i="26"/>
  <c r="P33" i="26"/>
  <c r="Q33" i="26"/>
  <c r="E34" i="26"/>
  <c r="F34" i="26"/>
  <c r="G34" i="26"/>
  <c r="H34" i="26"/>
  <c r="I34" i="26"/>
  <c r="J34" i="26"/>
  <c r="K34" i="26"/>
  <c r="L34" i="26"/>
  <c r="M34" i="26"/>
  <c r="N34" i="26"/>
  <c r="O34" i="26"/>
  <c r="P34" i="26"/>
  <c r="Q34" i="26"/>
  <c r="E35" i="26"/>
  <c r="F35" i="26"/>
  <c r="G35" i="26"/>
  <c r="H35" i="26"/>
  <c r="I35" i="26"/>
  <c r="J35" i="26"/>
  <c r="K35" i="26"/>
  <c r="L35" i="26"/>
  <c r="M35" i="26"/>
  <c r="N35" i="26"/>
  <c r="O35" i="26"/>
  <c r="P35" i="26"/>
  <c r="Q35" i="26"/>
  <c r="E36" i="26"/>
  <c r="F36" i="26"/>
  <c r="G36" i="26"/>
  <c r="H36" i="26"/>
  <c r="I36" i="26"/>
  <c r="J36" i="26"/>
  <c r="K36" i="26"/>
  <c r="L36" i="26"/>
  <c r="M36" i="26"/>
  <c r="N36" i="26"/>
  <c r="O36" i="26"/>
  <c r="P36" i="26"/>
  <c r="Q36" i="26"/>
  <c r="E37" i="26"/>
  <c r="F37" i="26"/>
  <c r="G37" i="26"/>
  <c r="H37" i="26"/>
  <c r="I37" i="26"/>
  <c r="J37" i="26"/>
  <c r="K37" i="26"/>
  <c r="L37" i="26"/>
  <c r="M37" i="26"/>
  <c r="N37" i="26"/>
  <c r="O37" i="26"/>
  <c r="P37" i="26"/>
  <c r="Q37" i="26"/>
  <c r="E38" i="26"/>
  <c r="F38" i="26"/>
  <c r="G38" i="26"/>
  <c r="H38" i="26"/>
  <c r="I38" i="26"/>
  <c r="J38" i="26"/>
  <c r="K38" i="26"/>
  <c r="L38" i="26"/>
  <c r="M38" i="26"/>
  <c r="N38" i="26"/>
  <c r="O38" i="26"/>
  <c r="P38" i="26"/>
  <c r="Q38" i="26"/>
  <c r="E39" i="26"/>
  <c r="F39" i="26"/>
  <c r="G39" i="26"/>
  <c r="H39" i="26"/>
  <c r="I39" i="26"/>
  <c r="J39" i="26"/>
  <c r="K39" i="26"/>
  <c r="L39" i="26"/>
  <c r="M39" i="26"/>
  <c r="N39" i="26"/>
  <c r="O39" i="26"/>
  <c r="P39" i="26"/>
  <c r="Q39" i="26"/>
  <c r="E40" i="26"/>
  <c r="F40" i="26"/>
  <c r="G40" i="26"/>
  <c r="H40" i="26"/>
  <c r="I40" i="26"/>
  <c r="J40" i="26"/>
  <c r="K40" i="26"/>
  <c r="L40" i="26"/>
  <c r="M40" i="26"/>
  <c r="N40" i="26"/>
  <c r="O40" i="26"/>
  <c r="P40" i="26"/>
  <c r="Q40" i="26"/>
  <c r="E41" i="26"/>
  <c r="F41" i="26"/>
  <c r="G41" i="26"/>
  <c r="H41" i="26"/>
  <c r="I41" i="26"/>
  <c r="J41" i="26"/>
  <c r="K41" i="26"/>
  <c r="L41" i="26"/>
  <c r="M41" i="26"/>
  <c r="N41" i="26"/>
  <c r="O41" i="26"/>
  <c r="P41" i="26"/>
  <c r="Q41" i="26"/>
  <c r="E42" i="26"/>
  <c r="F42" i="26"/>
  <c r="G42" i="26"/>
  <c r="H42" i="26"/>
  <c r="I42" i="26"/>
  <c r="J42" i="26"/>
  <c r="K42" i="26"/>
  <c r="L42" i="26"/>
  <c r="M42" i="26"/>
  <c r="N42" i="26"/>
  <c r="O42" i="26"/>
  <c r="P42" i="26"/>
  <c r="Q42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Q43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25" i="26"/>
  <c r="E161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E162" i="25"/>
  <c r="F162" i="25"/>
  <c r="G162" i="25"/>
  <c r="H162" i="25"/>
  <c r="I162" i="25"/>
  <c r="J162" i="25"/>
  <c r="K162" i="25"/>
  <c r="L162" i="25"/>
  <c r="M162" i="25"/>
  <c r="N162" i="25"/>
  <c r="O162" i="25"/>
  <c r="P162" i="25"/>
  <c r="Q162" i="25"/>
  <c r="E163" i="25"/>
  <c r="F163" i="25"/>
  <c r="G163" i="25"/>
  <c r="H163" i="25"/>
  <c r="I163" i="25"/>
  <c r="J163" i="25"/>
  <c r="K163" i="25"/>
  <c r="L163" i="25"/>
  <c r="M163" i="25"/>
  <c r="N163" i="25"/>
  <c r="O163" i="25"/>
  <c r="P163" i="25"/>
  <c r="Q163" i="25"/>
  <c r="E164" i="25"/>
  <c r="F164" i="25"/>
  <c r="G164" i="25"/>
  <c r="H164" i="25"/>
  <c r="I164" i="25"/>
  <c r="J164" i="25"/>
  <c r="K164" i="25"/>
  <c r="L164" i="25"/>
  <c r="M164" i="25"/>
  <c r="N164" i="25"/>
  <c r="O164" i="25"/>
  <c r="P164" i="25"/>
  <c r="Q164" i="25"/>
  <c r="E165" i="25"/>
  <c r="F165" i="25"/>
  <c r="G165" i="25"/>
  <c r="H165" i="25"/>
  <c r="I165" i="25"/>
  <c r="J165" i="25"/>
  <c r="K165" i="25"/>
  <c r="L165" i="25"/>
  <c r="M165" i="25"/>
  <c r="N165" i="25"/>
  <c r="O165" i="25"/>
  <c r="P165" i="25"/>
  <c r="Q165" i="25"/>
  <c r="E166" i="25"/>
  <c r="F166" i="25"/>
  <c r="G166" i="25"/>
  <c r="H166" i="25"/>
  <c r="I166" i="25"/>
  <c r="J166" i="25"/>
  <c r="K166" i="25"/>
  <c r="L166" i="25"/>
  <c r="M166" i="25"/>
  <c r="N166" i="25"/>
  <c r="O166" i="25"/>
  <c r="P166" i="25"/>
  <c r="Q166" i="25"/>
  <c r="E167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E168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E169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E170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E171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E172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E173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E174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E175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E176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E177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E178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E179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D162" i="25"/>
  <c r="D163" i="25"/>
  <c r="D164" i="25"/>
  <c r="D165" i="25"/>
  <c r="D166" i="25"/>
  <c r="D167" i="25"/>
  <c r="D168" i="25"/>
  <c r="D169" i="25"/>
  <c r="D170" i="25"/>
  <c r="D171" i="25"/>
  <c r="D172" i="25"/>
  <c r="D173" i="25"/>
  <c r="D174" i="25"/>
  <c r="D175" i="25"/>
  <c r="D176" i="25"/>
  <c r="D177" i="25"/>
  <c r="D178" i="25"/>
  <c r="D179" i="25"/>
  <c r="D161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E29" i="25"/>
  <c r="F29" i="25"/>
  <c r="G29" i="25"/>
  <c r="H29" i="25"/>
  <c r="I29" i="25"/>
  <c r="J29" i="25"/>
  <c r="K29" i="25"/>
  <c r="L29" i="25"/>
  <c r="M29" i="25"/>
  <c r="N29" i="25"/>
  <c r="O29" i="25"/>
  <c r="P29" i="25"/>
  <c r="Q29" i="25"/>
  <c r="E30" i="25"/>
  <c r="F30" i="25"/>
  <c r="G30" i="25"/>
  <c r="H30" i="25"/>
  <c r="I30" i="25"/>
  <c r="J30" i="25"/>
  <c r="K30" i="25"/>
  <c r="L30" i="25"/>
  <c r="M30" i="25"/>
  <c r="N30" i="25"/>
  <c r="O30" i="25"/>
  <c r="P30" i="25"/>
  <c r="Q30" i="25"/>
  <c r="E31" i="25"/>
  <c r="F31" i="25"/>
  <c r="G31" i="25"/>
  <c r="H31" i="25"/>
  <c r="I31" i="25"/>
  <c r="J31" i="25"/>
  <c r="K31" i="25"/>
  <c r="L31" i="25"/>
  <c r="M31" i="25"/>
  <c r="N31" i="25"/>
  <c r="O31" i="25"/>
  <c r="P31" i="25"/>
  <c r="Q31" i="25"/>
  <c r="E32" i="25"/>
  <c r="F32" i="25"/>
  <c r="G32" i="25"/>
  <c r="H32" i="25"/>
  <c r="I32" i="25"/>
  <c r="J32" i="25"/>
  <c r="K32" i="25"/>
  <c r="L32" i="25"/>
  <c r="M32" i="25"/>
  <c r="N32" i="25"/>
  <c r="O32" i="25"/>
  <c r="P32" i="25"/>
  <c r="Q32" i="25"/>
  <c r="E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E34" i="25"/>
  <c r="F34" i="25"/>
  <c r="G34" i="25"/>
  <c r="H34" i="25"/>
  <c r="I34" i="25"/>
  <c r="J34" i="25"/>
  <c r="K34" i="25"/>
  <c r="L34" i="25"/>
  <c r="M34" i="25"/>
  <c r="N34" i="25"/>
  <c r="O34" i="25"/>
  <c r="P34" i="25"/>
  <c r="Q34" i="25"/>
  <c r="E35" i="25"/>
  <c r="F35" i="25"/>
  <c r="G35" i="25"/>
  <c r="H35" i="25"/>
  <c r="I35" i="25"/>
  <c r="J35" i="25"/>
  <c r="K35" i="25"/>
  <c r="L35" i="25"/>
  <c r="M35" i="25"/>
  <c r="N35" i="25"/>
  <c r="O35" i="25"/>
  <c r="P35" i="25"/>
  <c r="Q35" i="25"/>
  <c r="E36" i="25"/>
  <c r="F36" i="25"/>
  <c r="G36" i="25"/>
  <c r="H36" i="25"/>
  <c r="I36" i="25"/>
  <c r="J36" i="25"/>
  <c r="K36" i="25"/>
  <c r="L36" i="25"/>
  <c r="M36" i="25"/>
  <c r="N36" i="25"/>
  <c r="O36" i="25"/>
  <c r="P36" i="25"/>
  <c r="Q36" i="25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E38" i="25"/>
  <c r="F38" i="25"/>
  <c r="G38" i="25"/>
  <c r="H38" i="25"/>
  <c r="I38" i="25"/>
  <c r="J38" i="25"/>
  <c r="K38" i="25"/>
  <c r="L38" i="25"/>
  <c r="M38" i="25"/>
  <c r="N38" i="25"/>
  <c r="O38" i="25"/>
  <c r="P38" i="25"/>
  <c r="Q38" i="25"/>
  <c r="E39" i="25"/>
  <c r="F39" i="25"/>
  <c r="G39" i="25"/>
  <c r="H39" i="25"/>
  <c r="I39" i="25"/>
  <c r="J39" i="25"/>
  <c r="K39" i="25"/>
  <c r="L39" i="25"/>
  <c r="M39" i="25"/>
  <c r="N39" i="25"/>
  <c r="O39" i="25"/>
  <c r="P39" i="25"/>
  <c r="Q39" i="25"/>
  <c r="E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E41" i="25"/>
  <c r="F41" i="25"/>
  <c r="G41" i="25"/>
  <c r="H41" i="25"/>
  <c r="I41" i="25"/>
  <c r="J41" i="25"/>
  <c r="K41" i="25"/>
  <c r="L41" i="25"/>
  <c r="M41" i="25"/>
  <c r="N41" i="25"/>
  <c r="O41" i="25"/>
  <c r="P41" i="25"/>
  <c r="Q41" i="25"/>
  <c r="E42" i="25"/>
  <c r="F42" i="25"/>
  <c r="G42" i="25"/>
  <c r="H42" i="25"/>
  <c r="I42" i="25"/>
  <c r="J42" i="25"/>
  <c r="K42" i="25"/>
  <c r="L42" i="25"/>
  <c r="M42" i="25"/>
  <c r="N42" i="25"/>
  <c r="O42" i="25"/>
  <c r="P42" i="25"/>
  <c r="Q42" i="25"/>
  <c r="E43" i="25"/>
  <c r="F43" i="25"/>
  <c r="G43" i="25"/>
  <c r="H43" i="25"/>
  <c r="I43" i="25"/>
  <c r="J43" i="25"/>
  <c r="K43" i="25"/>
  <c r="L43" i="25"/>
  <c r="M43" i="25"/>
  <c r="N43" i="25"/>
  <c r="O43" i="25"/>
  <c r="P43" i="25"/>
  <c r="Q43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25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E108" i="25"/>
  <c r="F108" i="25"/>
  <c r="G108" i="25"/>
  <c r="H108" i="25"/>
  <c r="I108" i="25"/>
  <c r="J108" i="25"/>
  <c r="K108" i="25"/>
  <c r="L108" i="25"/>
  <c r="M108" i="25"/>
  <c r="N108" i="25"/>
  <c r="O108" i="25"/>
  <c r="P108" i="25"/>
  <c r="Q108" i="25"/>
  <c r="E109" i="25"/>
  <c r="F109" i="25"/>
  <c r="G109" i="25"/>
  <c r="H109" i="25"/>
  <c r="I109" i="25"/>
  <c r="J109" i="25"/>
  <c r="K109" i="25"/>
  <c r="L109" i="25"/>
  <c r="M109" i="25"/>
  <c r="N109" i="25"/>
  <c r="O109" i="25"/>
  <c r="P109" i="25"/>
  <c r="Q109" i="25"/>
  <c r="E110" i="25"/>
  <c r="F110" i="25"/>
  <c r="G110" i="25"/>
  <c r="H110" i="25"/>
  <c r="I110" i="25"/>
  <c r="J110" i="25"/>
  <c r="K110" i="25"/>
  <c r="L110" i="25"/>
  <c r="M110" i="25"/>
  <c r="N110" i="25"/>
  <c r="O110" i="25"/>
  <c r="P110" i="25"/>
  <c r="Q110" i="25"/>
  <c r="E111" i="25"/>
  <c r="F111" i="25"/>
  <c r="G111" i="25"/>
  <c r="H111" i="25"/>
  <c r="I111" i="25"/>
  <c r="J111" i="25"/>
  <c r="K111" i="25"/>
  <c r="L111" i="25"/>
  <c r="M111" i="25"/>
  <c r="N111" i="25"/>
  <c r="O111" i="25"/>
  <c r="P111" i="25"/>
  <c r="Q111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93" i="25"/>
  <c r="E161" i="23"/>
  <c r="F161" i="23"/>
  <c r="G161" i="23"/>
  <c r="H161" i="23"/>
  <c r="I161" i="23"/>
  <c r="J161" i="23"/>
  <c r="K161" i="23"/>
  <c r="L161" i="23"/>
  <c r="M161" i="23"/>
  <c r="N161" i="23"/>
  <c r="O161" i="23"/>
  <c r="P161" i="23"/>
  <c r="Q161" i="23"/>
  <c r="E162" i="23"/>
  <c r="F162" i="23"/>
  <c r="G162" i="23"/>
  <c r="H162" i="23"/>
  <c r="I162" i="23"/>
  <c r="J162" i="23"/>
  <c r="K162" i="23"/>
  <c r="L162" i="23"/>
  <c r="M162" i="23"/>
  <c r="N162" i="23"/>
  <c r="O162" i="23"/>
  <c r="P162" i="23"/>
  <c r="Q162" i="23"/>
  <c r="E163" i="23"/>
  <c r="F163" i="23"/>
  <c r="G163" i="23"/>
  <c r="H163" i="23"/>
  <c r="I163" i="23"/>
  <c r="J163" i="23"/>
  <c r="K163" i="23"/>
  <c r="L163" i="23"/>
  <c r="M163" i="23"/>
  <c r="N163" i="23"/>
  <c r="O163" i="23"/>
  <c r="P163" i="23"/>
  <c r="Q163" i="23"/>
  <c r="E164" i="23"/>
  <c r="F164" i="23"/>
  <c r="G164" i="23"/>
  <c r="H164" i="23"/>
  <c r="I164" i="23"/>
  <c r="J164" i="23"/>
  <c r="K164" i="23"/>
  <c r="L164" i="23"/>
  <c r="M164" i="23"/>
  <c r="N164" i="23"/>
  <c r="O164" i="23"/>
  <c r="P164" i="23"/>
  <c r="Q164" i="23"/>
  <c r="E165" i="23"/>
  <c r="F165" i="23"/>
  <c r="G165" i="23"/>
  <c r="H165" i="23"/>
  <c r="I165" i="23"/>
  <c r="J165" i="23"/>
  <c r="K165" i="23"/>
  <c r="L165" i="23"/>
  <c r="M165" i="23"/>
  <c r="N165" i="23"/>
  <c r="O165" i="23"/>
  <c r="P165" i="23"/>
  <c r="Q165" i="23"/>
  <c r="E166" i="23"/>
  <c r="F166" i="23"/>
  <c r="G166" i="23"/>
  <c r="H166" i="23"/>
  <c r="I166" i="23"/>
  <c r="J166" i="23"/>
  <c r="K166" i="23"/>
  <c r="L166" i="23"/>
  <c r="M166" i="23"/>
  <c r="N166" i="23"/>
  <c r="O166" i="23"/>
  <c r="P166" i="23"/>
  <c r="Q166" i="23"/>
  <c r="E167" i="23"/>
  <c r="F167" i="23"/>
  <c r="G167" i="23"/>
  <c r="H167" i="23"/>
  <c r="I167" i="23"/>
  <c r="J167" i="23"/>
  <c r="K167" i="23"/>
  <c r="L167" i="23"/>
  <c r="M167" i="23"/>
  <c r="N167" i="23"/>
  <c r="O167" i="23"/>
  <c r="P167" i="23"/>
  <c r="Q167" i="23"/>
  <c r="E168" i="23"/>
  <c r="F168" i="23"/>
  <c r="G168" i="23"/>
  <c r="H168" i="23"/>
  <c r="I168" i="23"/>
  <c r="J168" i="23"/>
  <c r="K168" i="23"/>
  <c r="L168" i="23"/>
  <c r="M168" i="23"/>
  <c r="N168" i="23"/>
  <c r="O168" i="23"/>
  <c r="P168" i="23"/>
  <c r="Q168" i="23"/>
  <c r="E169" i="23"/>
  <c r="F169" i="23"/>
  <c r="G169" i="23"/>
  <c r="H169" i="23"/>
  <c r="I169" i="23"/>
  <c r="J169" i="23"/>
  <c r="K169" i="23"/>
  <c r="L169" i="23"/>
  <c r="M169" i="23"/>
  <c r="N169" i="23"/>
  <c r="O169" i="23"/>
  <c r="P169" i="23"/>
  <c r="Q169" i="23"/>
  <c r="E170" i="23"/>
  <c r="F170" i="23"/>
  <c r="G170" i="23"/>
  <c r="H170" i="23"/>
  <c r="I170" i="23"/>
  <c r="J170" i="23"/>
  <c r="K170" i="23"/>
  <c r="L170" i="23"/>
  <c r="M170" i="23"/>
  <c r="N170" i="23"/>
  <c r="O170" i="23"/>
  <c r="P170" i="23"/>
  <c r="Q170" i="23"/>
  <c r="E171" i="23"/>
  <c r="F171" i="23"/>
  <c r="G171" i="23"/>
  <c r="H171" i="23"/>
  <c r="I171" i="23"/>
  <c r="J171" i="23"/>
  <c r="K171" i="23"/>
  <c r="L171" i="23"/>
  <c r="M171" i="23"/>
  <c r="N171" i="23"/>
  <c r="O171" i="23"/>
  <c r="P171" i="23"/>
  <c r="Q171" i="23"/>
  <c r="E172" i="23"/>
  <c r="F172" i="23"/>
  <c r="G172" i="23"/>
  <c r="H172" i="23"/>
  <c r="I172" i="23"/>
  <c r="J172" i="23"/>
  <c r="K172" i="23"/>
  <c r="L172" i="23"/>
  <c r="M172" i="23"/>
  <c r="N172" i="23"/>
  <c r="O172" i="23"/>
  <c r="P172" i="23"/>
  <c r="Q172" i="23"/>
  <c r="E173" i="23"/>
  <c r="F173" i="23"/>
  <c r="G173" i="23"/>
  <c r="H173" i="23"/>
  <c r="I173" i="23"/>
  <c r="J173" i="23"/>
  <c r="K173" i="23"/>
  <c r="L173" i="23"/>
  <c r="M173" i="23"/>
  <c r="N173" i="23"/>
  <c r="O173" i="23"/>
  <c r="P173" i="23"/>
  <c r="Q173" i="23"/>
  <c r="E174" i="23"/>
  <c r="F174" i="23"/>
  <c r="G174" i="23"/>
  <c r="H174" i="23"/>
  <c r="I174" i="23"/>
  <c r="J174" i="23"/>
  <c r="K174" i="23"/>
  <c r="L174" i="23"/>
  <c r="M174" i="23"/>
  <c r="N174" i="23"/>
  <c r="O174" i="23"/>
  <c r="P174" i="23"/>
  <c r="Q174" i="23"/>
  <c r="E175" i="23"/>
  <c r="F175" i="23"/>
  <c r="G175" i="23"/>
  <c r="H175" i="23"/>
  <c r="I175" i="23"/>
  <c r="J175" i="23"/>
  <c r="K175" i="23"/>
  <c r="L175" i="23"/>
  <c r="M175" i="23"/>
  <c r="N175" i="23"/>
  <c r="O175" i="23"/>
  <c r="P175" i="23"/>
  <c r="Q175" i="23"/>
  <c r="E176" i="23"/>
  <c r="F176" i="23"/>
  <c r="G176" i="23"/>
  <c r="H176" i="23"/>
  <c r="I176" i="23"/>
  <c r="J176" i="23"/>
  <c r="K176" i="23"/>
  <c r="L176" i="23"/>
  <c r="M176" i="23"/>
  <c r="N176" i="23"/>
  <c r="O176" i="23"/>
  <c r="P176" i="23"/>
  <c r="Q176" i="23"/>
  <c r="E177" i="23"/>
  <c r="F177" i="23"/>
  <c r="G177" i="23"/>
  <c r="H177" i="23"/>
  <c r="I177" i="23"/>
  <c r="J177" i="23"/>
  <c r="K177" i="23"/>
  <c r="L177" i="23"/>
  <c r="M177" i="23"/>
  <c r="N177" i="23"/>
  <c r="O177" i="23"/>
  <c r="P177" i="23"/>
  <c r="Q177" i="23"/>
  <c r="E178" i="23"/>
  <c r="F178" i="23"/>
  <c r="G178" i="23"/>
  <c r="H178" i="23"/>
  <c r="I178" i="23"/>
  <c r="J178" i="23"/>
  <c r="K178" i="23"/>
  <c r="L178" i="23"/>
  <c r="M178" i="23"/>
  <c r="N178" i="23"/>
  <c r="O178" i="23"/>
  <c r="P178" i="23"/>
  <c r="Q178" i="23"/>
  <c r="E179" i="23"/>
  <c r="F179" i="23"/>
  <c r="G179" i="23"/>
  <c r="H179" i="23"/>
  <c r="I179" i="23"/>
  <c r="J179" i="23"/>
  <c r="K179" i="23"/>
  <c r="L179" i="23"/>
  <c r="M179" i="23"/>
  <c r="N179" i="23"/>
  <c r="O179" i="23"/>
  <c r="P179" i="23"/>
  <c r="Q179" i="23"/>
  <c r="D162" i="23"/>
  <c r="D163" i="23"/>
  <c r="D164" i="23"/>
  <c r="D165" i="23"/>
  <c r="D166" i="23"/>
  <c r="D167" i="23"/>
  <c r="D168" i="23"/>
  <c r="D169" i="23"/>
  <c r="D170" i="23"/>
  <c r="D171" i="23"/>
  <c r="D172" i="23"/>
  <c r="D173" i="23"/>
  <c r="D174" i="23"/>
  <c r="D175" i="23"/>
  <c r="D176" i="23"/>
  <c r="D177" i="23"/>
  <c r="D178" i="23"/>
  <c r="D179" i="23"/>
  <c r="D161" i="23"/>
  <c r="E93" i="23"/>
  <c r="F93" i="23"/>
  <c r="G93" i="23"/>
  <c r="H93" i="23"/>
  <c r="I93" i="23"/>
  <c r="J93" i="23"/>
  <c r="K93" i="23"/>
  <c r="L93" i="23"/>
  <c r="M93" i="23"/>
  <c r="N93" i="23"/>
  <c r="O93" i="23"/>
  <c r="P93" i="23"/>
  <c r="Q93" i="23"/>
  <c r="E94" i="23"/>
  <c r="F94" i="23"/>
  <c r="G94" i="23"/>
  <c r="H94" i="23"/>
  <c r="I94" i="23"/>
  <c r="J94" i="23"/>
  <c r="K94" i="23"/>
  <c r="L94" i="23"/>
  <c r="M94" i="23"/>
  <c r="N94" i="23"/>
  <c r="O94" i="23"/>
  <c r="P94" i="23"/>
  <c r="Q94" i="23"/>
  <c r="E95" i="23"/>
  <c r="F95" i="23"/>
  <c r="G95" i="23"/>
  <c r="H95" i="23"/>
  <c r="I95" i="23"/>
  <c r="J95" i="23"/>
  <c r="K95" i="23"/>
  <c r="L95" i="23"/>
  <c r="M95" i="23"/>
  <c r="N95" i="23"/>
  <c r="O95" i="23"/>
  <c r="P95" i="23"/>
  <c r="Q95" i="23"/>
  <c r="E96" i="23"/>
  <c r="F96" i="23"/>
  <c r="G96" i="23"/>
  <c r="H96" i="23"/>
  <c r="I96" i="23"/>
  <c r="J96" i="23"/>
  <c r="K96" i="23"/>
  <c r="L96" i="23"/>
  <c r="M96" i="23"/>
  <c r="N96" i="23"/>
  <c r="O96" i="23"/>
  <c r="P96" i="23"/>
  <c r="Q96" i="23"/>
  <c r="E97" i="23"/>
  <c r="F97" i="23"/>
  <c r="G97" i="23"/>
  <c r="H97" i="23"/>
  <c r="I97" i="23"/>
  <c r="J97" i="23"/>
  <c r="K97" i="23"/>
  <c r="L97" i="23"/>
  <c r="M97" i="23"/>
  <c r="N97" i="23"/>
  <c r="O97" i="23"/>
  <c r="P97" i="23"/>
  <c r="Q97" i="23"/>
  <c r="E98" i="23"/>
  <c r="F98" i="23"/>
  <c r="G98" i="23"/>
  <c r="H98" i="23"/>
  <c r="I98" i="23"/>
  <c r="J98" i="23"/>
  <c r="K98" i="23"/>
  <c r="L98" i="23"/>
  <c r="M98" i="23"/>
  <c r="N98" i="23"/>
  <c r="O98" i="23"/>
  <c r="P98" i="23"/>
  <c r="Q98" i="23"/>
  <c r="E99" i="23"/>
  <c r="F99" i="23"/>
  <c r="G99" i="23"/>
  <c r="H99" i="23"/>
  <c r="I99" i="23"/>
  <c r="J99" i="23"/>
  <c r="K99" i="23"/>
  <c r="L99" i="23"/>
  <c r="M99" i="23"/>
  <c r="N99" i="23"/>
  <c r="O99" i="23"/>
  <c r="P99" i="23"/>
  <c r="Q99" i="23"/>
  <c r="E100" i="23"/>
  <c r="F100" i="23"/>
  <c r="G100" i="23"/>
  <c r="H100" i="23"/>
  <c r="I100" i="23"/>
  <c r="J100" i="23"/>
  <c r="K100" i="23"/>
  <c r="L100" i="23"/>
  <c r="M100" i="23"/>
  <c r="N100" i="23"/>
  <c r="O100" i="23"/>
  <c r="P100" i="23"/>
  <c r="Q100" i="23"/>
  <c r="E101" i="23"/>
  <c r="F101" i="23"/>
  <c r="G101" i="23"/>
  <c r="H101" i="23"/>
  <c r="I101" i="23"/>
  <c r="J101" i="23"/>
  <c r="K101" i="23"/>
  <c r="L101" i="23"/>
  <c r="M101" i="23"/>
  <c r="N101" i="23"/>
  <c r="O101" i="23"/>
  <c r="P101" i="23"/>
  <c r="Q101" i="23"/>
  <c r="E102" i="23"/>
  <c r="F102" i="23"/>
  <c r="G102" i="23"/>
  <c r="H102" i="23"/>
  <c r="I102" i="23"/>
  <c r="J102" i="23"/>
  <c r="K102" i="23"/>
  <c r="L102" i="23"/>
  <c r="M102" i="23"/>
  <c r="N102" i="23"/>
  <c r="O102" i="23"/>
  <c r="P102" i="23"/>
  <c r="Q102" i="23"/>
  <c r="E103" i="23"/>
  <c r="F103" i="23"/>
  <c r="G103" i="23"/>
  <c r="H103" i="23"/>
  <c r="I103" i="23"/>
  <c r="J103" i="23"/>
  <c r="K103" i="23"/>
  <c r="L103" i="23"/>
  <c r="M103" i="23"/>
  <c r="N103" i="23"/>
  <c r="O103" i="23"/>
  <c r="P103" i="23"/>
  <c r="Q103" i="23"/>
  <c r="E104" i="23"/>
  <c r="F104" i="23"/>
  <c r="G104" i="23"/>
  <c r="H104" i="23"/>
  <c r="I104" i="23"/>
  <c r="J104" i="23"/>
  <c r="K104" i="23"/>
  <c r="L104" i="23"/>
  <c r="M104" i="23"/>
  <c r="N104" i="23"/>
  <c r="O104" i="23"/>
  <c r="P104" i="23"/>
  <c r="Q104" i="23"/>
  <c r="E105" i="23"/>
  <c r="F105" i="23"/>
  <c r="G105" i="23"/>
  <c r="H105" i="23"/>
  <c r="I105" i="23"/>
  <c r="J105" i="23"/>
  <c r="K105" i="23"/>
  <c r="L105" i="23"/>
  <c r="M105" i="23"/>
  <c r="N105" i="23"/>
  <c r="O105" i="23"/>
  <c r="P105" i="23"/>
  <c r="Q105" i="23"/>
  <c r="E106" i="23"/>
  <c r="F106" i="23"/>
  <c r="G106" i="23"/>
  <c r="H106" i="23"/>
  <c r="I106" i="23"/>
  <c r="J106" i="23"/>
  <c r="K106" i="23"/>
  <c r="L106" i="23"/>
  <c r="M106" i="23"/>
  <c r="N106" i="23"/>
  <c r="O106" i="23"/>
  <c r="P106" i="23"/>
  <c r="Q106" i="23"/>
  <c r="E107" i="23"/>
  <c r="F107" i="23"/>
  <c r="G107" i="23"/>
  <c r="H107" i="23"/>
  <c r="I107" i="23"/>
  <c r="J107" i="23"/>
  <c r="K107" i="23"/>
  <c r="L107" i="23"/>
  <c r="M107" i="23"/>
  <c r="N107" i="23"/>
  <c r="O107" i="23"/>
  <c r="P107" i="23"/>
  <c r="Q107" i="23"/>
  <c r="E108" i="23"/>
  <c r="F108" i="23"/>
  <c r="G108" i="23"/>
  <c r="H108" i="23"/>
  <c r="I108" i="23"/>
  <c r="J108" i="23"/>
  <c r="K108" i="23"/>
  <c r="L108" i="23"/>
  <c r="M108" i="23"/>
  <c r="N108" i="23"/>
  <c r="O108" i="23"/>
  <c r="P108" i="23"/>
  <c r="Q108" i="23"/>
  <c r="E109" i="23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E110" i="23"/>
  <c r="F110" i="23"/>
  <c r="G110" i="23"/>
  <c r="H110" i="23"/>
  <c r="I110" i="23"/>
  <c r="J110" i="23"/>
  <c r="K110" i="23"/>
  <c r="L110" i="23"/>
  <c r="M110" i="23"/>
  <c r="N110" i="23"/>
  <c r="O110" i="23"/>
  <c r="P110" i="23"/>
  <c r="Q110" i="23"/>
  <c r="E111" i="23"/>
  <c r="F111" i="23"/>
  <c r="G111" i="23"/>
  <c r="H111" i="23"/>
  <c r="I111" i="23"/>
  <c r="J111" i="23"/>
  <c r="K111" i="23"/>
  <c r="L111" i="23"/>
  <c r="M111" i="23"/>
  <c r="N111" i="23"/>
  <c r="O111" i="23"/>
  <c r="P111" i="23"/>
  <c r="Q111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93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7" i="23"/>
  <c r="Q38" i="23"/>
  <c r="Q39" i="23"/>
  <c r="Q40" i="23"/>
  <c r="Q41" i="23"/>
  <c r="Q42" i="23"/>
  <c r="Q43" i="23"/>
  <c r="E25" i="23"/>
  <c r="F25" i="23"/>
  <c r="G25" i="23"/>
  <c r="H25" i="23"/>
  <c r="I25" i="23"/>
  <c r="J25" i="23"/>
  <c r="K25" i="23"/>
  <c r="L25" i="23"/>
  <c r="M25" i="23"/>
  <c r="N25" i="23"/>
  <c r="O25" i="23"/>
  <c r="P25" i="23"/>
  <c r="E26" i="23"/>
  <c r="F26" i="23"/>
  <c r="G26" i="23"/>
  <c r="H26" i="23"/>
  <c r="I26" i="23"/>
  <c r="J26" i="23"/>
  <c r="K26" i="23"/>
  <c r="L26" i="23"/>
  <c r="M26" i="23"/>
  <c r="N26" i="23"/>
  <c r="O26" i="23"/>
  <c r="P26" i="23"/>
  <c r="E27" i="23"/>
  <c r="F27" i="23"/>
  <c r="G27" i="23"/>
  <c r="H27" i="23"/>
  <c r="I27" i="23"/>
  <c r="J27" i="23"/>
  <c r="K27" i="23"/>
  <c r="L27" i="23"/>
  <c r="M27" i="23"/>
  <c r="N27" i="23"/>
  <c r="O27" i="23"/>
  <c r="P27" i="23"/>
  <c r="E28" i="23"/>
  <c r="F28" i="23"/>
  <c r="G28" i="23"/>
  <c r="H28" i="23"/>
  <c r="I28" i="23"/>
  <c r="J28" i="23"/>
  <c r="K28" i="23"/>
  <c r="L28" i="23"/>
  <c r="M28" i="23"/>
  <c r="N28" i="23"/>
  <c r="O28" i="23"/>
  <c r="P28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E31" i="23"/>
  <c r="F31" i="23"/>
  <c r="G31" i="23"/>
  <c r="H31" i="23"/>
  <c r="I31" i="23"/>
  <c r="J31" i="23"/>
  <c r="K31" i="23"/>
  <c r="L31" i="23"/>
  <c r="M31" i="23"/>
  <c r="N31" i="23"/>
  <c r="O31" i="23"/>
  <c r="P31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E35" i="23"/>
  <c r="F35" i="23"/>
  <c r="G35" i="23"/>
  <c r="H35" i="23"/>
  <c r="I35" i="23"/>
  <c r="J35" i="23"/>
  <c r="K35" i="23"/>
  <c r="L35" i="23"/>
  <c r="M35" i="23"/>
  <c r="N35" i="23"/>
  <c r="O35" i="23"/>
  <c r="P35" i="23"/>
  <c r="E36" i="23"/>
  <c r="F36" i="23"/>
  <c r="G36" i="23"/>
  <c r="H36" i="23"/>
  <c r="I36" i="23"/>
  <c r="J36" i="23"/>
  <c r="K36" i="23"/>
  <c r="L36" i="23"/>
  <c r="M36" i="23"/>
  <c r="N36" i="23"/>
  <c r="O36" i="23"/>
  <c r="P36" i="23"/>
  <c r="E37" i="23"/>
  <c r="F37" i="23"/>
  <c r="G37" i="23"/>
  <c r="H37" i="23"/>
  <c r="I37" i="23"/>
  <c r="J37" i="23"/>
  <c r="K37" i="23"/>
  <c r="L37" i="23"/>
  <c r="M37" i="23"/>
  <c r="N37" i="23"/>
  <c r="O37" i="23"/>
  <c r="P37" i="23"/>
  <c r="E38" i="23"/>
  <c r="F38" i="23"/>
  <c r="G38" i="23"/>
  <c r="H38" i="23"/>
  <c r="I38" i="23"/>
  <c r="J38" i="23"/>
  <c r="K38" i="23"/>
  <c r="L38" i="23"/>
  <c r="M38" i="23"/>
  <c r="N38" i="23"/>
  <c r="O38" i="23"/>
  <c r="P38" i="23"/>
  <c r="E39" i="23"/>
  <c r="F39" i="23"/>
  <c r="G39" i="23"/>
  <c r="H39" i="23"/>
  <c r="I39" i="23"/>
  <c r="J39" i="23"/>
  <c r="K39" i="23"/>
  <c r="L39" i="23"/>
  <c r="M39" i="23"/>
  <c r="N39" i="23"/>
  <c r="O39" i="23"/>
  <c r="P39" i="23"/>
  <c r="E40" i="23"/>
  <c r="F40" i="23"/>
  <c r="G40" i="23"/>
  <c r="H40" i="23"/>
  <c r="I40" i="23"/>
  <c r="J40" i="23"/>
  <c r="K40" i="23"/>
  <c r="L40" i="23"/>
  <c r="M40" i="23"/>
  <c r="N40" i="23"/>
  <c r="O40" i="23"/>
  <c r="P40" i="23"/>
  <c r="E41" i="23"/>
  <c r="F41" i="23"/>
  <c r="G41" i="23"/>
  <c r="H41" i="23"/>
  <c r="I41" i="23"/>
  <c r="J41" i="23"/>
  <c r="K41" i="23"/>
  <c r="L41" i="23"/>
  <c r="M41" i="23"/>
  <c r="N41" i="23"/>
  <c r="O41" i="23"/>
  <c r="P41" i="23"/>
  <c r="E42" i="23"/>
  <c r="F42" i="23"/>
  <c r="G42" i="23"/>
  <c r="H42" i="23"/>
  <c r="I42" i="23"/>
  <c r="J42" i="23"/>
  <c r="K42" i="23"/>
  <c r="L42" i="23"/>
  <c r="M42" i="23"/>
  <c r="N42" i="23"/>
  <c r="O42" i="23"/>
  <c r="P42" i="23"/>
  <c r="E43" i="23"/>
  <c r="F43" i="23"/>
  <c r="G43" i="23"/>
  <c r="H43" i="23"/>
  <c r="I43" i="23"/>
  <c r="J43" i="23"/>
  <c r="K43" i="23"/>
  <c r="L43" i="23"/>
  <c r="M43" i="23"/>
  <c r="N43" i="23"/>
  <c r="O43" i="23"/>
  <c r="P43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25" i="23"/>
  <c r="E161" i="22"/>
  <c r="F161" i="22"/>
  <c r="G161" i="22"/>
  <c r="H161" i="22"/>
  <c r="I161" i="22"/>
  <c r="J161" i="22"/>
  <c r="K161" i="22"/>
  <c r="L161" i="22"/>
  <c r="M161" i="22"/>
  <c r="N161" i="22"/>
  <c r="O161" i="22"/>
  <c r="P161" i="22"/>
  <c r="Q161" i="22"/>
  <c r="E162" i="22"/>
  <c r="F162" i="22"/>
  <c r="G162" i="22"/>
  <c r="H162" i="22"/>
  <c r="I162" i="22"/>
  <c r="J162" i="22"/>
  <c r="K162" i="22"/>
  <c r="L162" i="22"/>
  <c r="M162" i="22"/>
  <c r="N162" i="22"/>
  <c r="O162" i="22"/>
  <c r="P162" i="22"/>
  <c r="Q162" i="22"/>
  <c r="E163" i="22"/>
  <c r="F163" i="22"/>
  <c r="G163" i="22"/>
  <c r="H163" i="22"/>
  <c r="I163" i="22"/>
  <c r="J163" i="22"/>
  <c r="K163" i="22"/>
  <c r="L163" i="22"/>
  <c r="M163" i="22"/>
  <c r="N163" i="22"/>
  <c r="O163" i="22"/>
  <c r="P163" i="22"/>
  <c r="Q163" i="22"/>
  <c r="E164" i="22"/>
  <c r="F164" i="22"/>
  <c r="G164" i="22"/>
  <c r="H164" i="22"/>
  <c r="I164" i="22"/>
  <c r="J164" i="22"/>
  <c r="K164" i="22"/>
  <c r="L164" i="22"/>
  <c r="M164" i="22"/>
  <c r="N164" i="22"/>
  <c r="O164" i="22"/>
  <c r="P164" i="22"/>
  <c r="Q164" i="22"/>
  <c r="E165" i="22"/>
  <c r="F165" i="22"/>
  <c r="G165" i="22"/>
  <c r="H165" i="22"/>
  <c r="I165" i="22"/>
  <c r="J165" i="22"/>
  <c r="K165" i="22"/>
  <c r="L165" i="22"/>
  <c r="M165" i="22"/>
  <c r="N165" i="22"/>
  <c r="O165" i="22"/>
  <c r="P165" i="22"/>
  <c r="Q165" i="22"/>
  <c r="E166" i="22"/>
  <c r="F166" i="22"/>
  <c r="G166" i="22"/>
  <c r="H166" i="22"/>
  <c r="I166" i="22"/>
  <c r="J166" i="22"/>
  <c r="K166" i="22"/>
  <c r="L166" i="22"/>
  <c r="M166" i="22"/>
  <c r="N166" i="22"/>
  <c r="O166" i="22"/>
  <c r="P166" i="22"/>
  <c r="Q166" i="22"/>
  <c r="E167" i="22"/>
  <c r="F167" i="22"/>
  <c r="G167" i="22"/>
  <c r="H167" i="22"/>
  <c r="I167" i="22"/>
  <c r="J167" i="22"/>
  <c r="K167" i="22"/>
  <c r="L167" i="22"/>
  <c r="M167" i="22"/>
  <c r="N167" i="22"/>
  <c r="O167" i="22"/>
  <c r="P167" i="22"/>
  <c r="Q167" i="22"/>
  <c r="E168" i="22"/>
  <c r="F168" i="22"/>
  <c r="G168" i="22"/>
  <c r="H168" i="22"/>
  <c r="I168" i="22"/>
  <c r="J168" i="22"/>
  <c r="K168" i="22"/>
  <c r="L168" i="22"/>
  <c r="M168" i="22"/>
  <c r="N168" i="22"/>
  <c r="O168" i="22"/>
  <c r="P168" i="22"/>
  <c r="Q168" i="22"/>
  <c r="E169" i="22"/>
  <c r="F169" i="22"/>
  <c r="G169" i="22"/>
  <c r="H169" i="22"/>
  <c r="I169" i="22"/>
  <c r="J169" i="22"/>
  <c r="K169" i="22"/>
  <c r="L169" i="22"/>
  <c r="M169" i="22"/>
  <c r="N169" i="22"/>
  <c r="O169" i="22"/>
  <c r="P169" i="22"/>
  <c r="Q169" i="22"/>
  <c r="E170" i="22"/>
  <c r="F170" i="22"/>
  <c r="G170" i="22"/>
  <c r="H170" i="22"/>
  <c r="I170" i="22"/>
  <c r="J170" i="22"/>
  <c r="K170" i="22"/>
  <c r="L170" i="22"/>
  <c r="M170" i="22"/>
  <c r="N170" i="22"/>
  <c r="O170" i="22"/>
  <c r="P170" i="22"/>
  <c r="Q170" i="22"/>
  <c r="E171" i="22"/>
  <c r="F171" i="22"/>
  <c r="G171" i="22"/>
  <c r="H171" i="22"/>
  <c r="I171" i="22"/>
  <c r="J171" i="22"/>
  <c r="K171" i="22"/>
  <c r="L171" i="22"/>
  <c r="M171" i="22"/>
  <c r="N171" i="22"/>
  <c r="O171" i="22"/>
  <c r="P171" i="22"/>
  <c r="Q171" i="22"/>
  <c r="E172" i="22"/>
  <c r="F172" i="22"/>
  <c r="G172" i="22"/>
  <c r="H172" i="22"/>
  <c r="I172" i="22"/>
  <c r="J172" i="22"/>
  <c r="K172" i="22"/>
  <c r="L172" i="22"/>
  <c r="M172" i="22"/>
  <c r="N172" i="22"/>
  <c r="O172" i="22"/>
  <c r="P172" i="22"/>
  <c r="Q172" i="22"/>
  <c r="E173" i="22"/>
  <c r="F173" i="22"/>
  <c r="G173" i="22"/>
  <c r="H173" i="22"/>
  <c r="I173" i="22"/>
  <c r="J173" i="22"/>
  <c r="K173" i="22"/>
  <c r="L173" i="22"/>
  <c r="M173" i="22"/>
  <c r="N173" i="22"/>
  <c r="O173" i="22"/>
  <c r="P173" i="22"/>
  <c r="Q173" i="22"/>
  <c r="E174" i="22"/>
  <c r="F174" i="22"/>
  <c r="G174" i="22"/>
  <c r="H174" i="22"/>
  <c r="I174" i="22"/>
  <c r="J174" i="22"/>
  <c r="K174" i="22"/>
  <c r="L174" i="22"/>
  <c r="M174" i="22"/>
  <c r="N174" i="22"/>
  <c r="O174" i="22"/>
  <c r="P174" i="22"/>
  <c r="Q174" i="22"/>
  <c r="E175" i="22"/>
  <c r="F175" i="22"/>
  <c r="G175" i="22"/>
  <c r="H175" i="22"/>
  <c r="I175" i="22"/>
  <c r="J175" i="22"/>
  <c r="K175" i="22"/>
  <c r="L175" i="22"/>
  <c r="M175" i="22"/>
  <c r="N175" i="22"/>
  <c r="O175" i="22"/>
  <c r="P175" i="22"/>
  <c r="Q175" i="22"/>
  <c r="E176" i="22"/>
  <c r="F176" i="22"/>
  <c r="G176" i="22"/>
  <c r="H176" i="22"/>
  <c r="I176" i="22"/>
  <c r="J176" i="22"/>
  <c r="K176" i="22"/>
  <c r="L176" i="22"/>
  <c r="M176" i="22"/>
  <c r="N176" i="22"/>
  <c r="O176" i="22"/>
  <c r="P176" i="22"/>
  <c r="Q176" i="22"/>
  <c r="E177" i="22"/>
  <c r="F177" i="22"/>
  <c r="G177" i="22"/>
  <c r="H177" i="22"/>
  <c r="I177" i="22"/>
  <c r="J177" i="22"/>
  <c r="K177" i="22"/>
  <c r="L177" i="22"/>
  <c r="M177" i="22"/>
  <c r="N177" i="22"/>
  <c r="O177" i="22"/>
  <c r="P177" i="22"/>
  <c r="Q177" i="22"/>
  <c r="E178" i="22"/>
  <c r="F178" i="22"/>
  <c r="G178" i="22"/>
  <c r="H178" i="22"/>
  <c r="I178" i="22"/>
  <c r="J178" i="22"/>
  <c r="K178" i="22"/>
  <c r="L178" i="22"/>
  <c r="M178" i="22"/>
  <c r="N178" i="22"/>
  <c r="O178" i="22"/>
  <c r="P178" i="22"/>
  <c r="Q178" i="22"/>
  <c r="E179" i="22"/>
  <c r="F179" i="22"/>
  <c r="G179" i="22"/>
  <c r="H179" i="22"/>
  <c r="I179" i="22"/>
  <c r="J179" i="22"/>
  <c r="K179" i="22"/>
  <c r="L179" i="22"/>
  <c r="M179" i="22"/>
  <c r="N179" i="22"/>
  <c r="O179" i="22"/>
  <c r="P179" i="22"/>
  <c r="Q179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161" i="22"/>
  <c r="E93" i="22"/>
  <c r="F93" i="22"/>
  <c r="G93" i="22"/>
  <c r="H93" i="22"/>
  <c r="I93" i="22"/>
  <c r="J93" i="22"/>
  <c r="K93" i="22"/>
  <c r="L93" i="22"/>
  <c r="M93" i="22"/>
  <c r="N93" i="22"/>
  <c r="O93" i="22"/>
  <c r="P93" i="22"/>
  <c r="Q93" i="22"/>
  <c r="E94" i="22"/>
  <c r="F94" i="22"/>
  <c r="G94" i="22"/>
  <c r="H94" i="22"/>
  <c r="I94" i="22"/>
  <c r="J94" i="22"/>
  <c r="K94" i="22"/>
  <c r="L94" i="22"/>
  <c r="M94" i="22"/>
  <c r="N94" i="22"/>
  <c r="O94" i="22"/>
  <c r="P94" i="22"/>
  <c r="Q94" i="22"/>
  <c r="E95" i="22"/>
  <c r="F95" i="22"/>
  <c r="G95" i="22"/>
  <c r="H95" i="22"/>
  <c r="I95" i="22"/>
  <c r="J95" i="22"/>
  <c r="K95" i="22"/>
  <c r="L95" i="22"/>
  <c r="M95" i="22"/>
  <c r="N95" i="22"/>
  <c r="O95" i="22"/>
  <c r="P95" i="22"/>
  <c r="Q95" i="22"/>
  <c r="E96" i="22"/>
  <c r="F96" i="22"/>
  <c r="G96" i="22"/>
  <c r="H96" i="22"/>
  <c r="I96" i="22"/>
  <c r="J96" i="22"/>
  <c r="K96" i="22"/>
  <c r="L96" i="22"/>
  <c r="M96" i="22"/>
  <c r="N96" i="22"/>
  <c r="O96" i="22"/>
  <c r="P96" i="22"/>
  <c r="Q96" i="22"/>
  <c r="E97" i="22"/>
  <c r="F97" i="22"/>
  <c r="G97" i="22"/>
  <c r="H97" i="22"/>
  <c r="I97" i="22"/>
  <c r="J97" i="22"/>
  <c r="K97" i="22"/>
  <c r="L97" i="22"/>
  <c r="M97" i="22"/>
  <c r="N97" i="22"/>
  <c r="O97" i="22"/>
  <c r="P97" i="22"/>
  <c r="Q97" i="22"/>
  <c r="E98" i="22"/>
  <c r="F98" i="22"/>
  <c r="G98" i="22"/>
  <c r="H98" i="22"/>
  <c r="I98" i="22"/>
  <c r="J98" i="22"/>
  <c r="K98" i="22"/>
  <c r="L98" i="22"/>
  <c r="M98" i="22"/>
  <c r="N98" i="22"/>
  <c r="O98" i="22"/>
  <c r="P98" i="22"/>
  <c r="Q98" i="22"/>
  <c r="E99" i="22"/>
  <c r="F99" i="22"/>
  <c r="G99" i="22"/>
  <c r="H99" i="22"/>
  <c r="I99" i="22"/>
  <c r="J99" i="22"/>
  <c r="K99" i="22"/>
  <c r="L99" i="22"/>
  <c r="M99" i="22"/>
  <c r="N99" i="22"/>
  <c r="O99" i="22"/>
  <c r="P99" i="22"/>
  <c r="Q99" i="22"/>
  <c r="E100" i="22"/>
  <c r="F100" i="22"/>
  <c r="G100" i="22"/>
  <c r="H100" i="22"/>
  <c r="I100" i="22"/>
  <c r="J100" i="22"/>
  <c r="K100" i="22"/>
  <c r="L100" i="22"/>
  <c r="M100" i="22"/>
  <c r="N100" i="22"/>
  <c r="O100" i="22"/>
  <c r="P100" i="22"/>
  <c r="Q100" i="22"/>
  <c r="E101" i="22"/>
  <c r="F101" i="22"/>
  <c r="G101" i="22"/>
  <c r="H101" i="22"/>
  <c r="I101" i="22"/>
  <c r="J101" i="22"/>
  <c r="K101" i="22"/>
  <c r="L101" i="22"/>
  <c r="M101" i="22"/>
  <c r="N101" i="22"/>
  <c r="O101" i="22"/>
  <c r="P101" i="22"/>
  <c r="Q101" i="22"/>
  <c r="E102" i="22"/>
  <c r="F102" i="22"/>
  <c r="G102" i="22"/>
  <c r="H102" i="22"/>
  <c r="I102" i="22"/>
  <c r="J102" i="22"/>
  <c r="K102" i="22"/>
  <c r="L102" i="22"/>
  <c r="M102" i="22"/>
  <c r="N102" i="22"/>
  <c r="O102" i="22"/>
  <c r="P102" i="22"/>
  <c r="Q102" i="22"/>
  <c r="E103" i="22"/>
  <c r="F103" i="22"/>
  <c r="G103" i="22"/>
  <c r="H103" i="22"/>
  <c r="I103" i="22"/>
  <c r="J103" i="22"/>
  <c r="K103" i="22"/>
  <c r="L103" i="22"/>
  <c r="M103" i="22"/>
  <c r="N103" i="22"/>
  <c r="O103" i="22"/>
  <c r="P103" i="22"/>
  <c r="Q103" i="22"/>
  <c r="E104" i="22"/>
  <c r="F104" i="22"/>
  <c r="G104" i="22"/>
  <c r="H104" i="22"/>
  <c r="I104" i="22"/>
  <c r="J104" i="22"/>
  <c r="K104" i="22"/>
  <c r="L104" i="22"/>
  <c r="M104" i="22"/>
  <c r="N104" i="22"/>
  <c r="O104" i="22"/>
  <c r="P104" i="22"/>
  <c r="Q104" i="22"/>
  <c r="E105" i="22"/>
  <c r="F105" i="22"/>
  <c r="G105" i="22"/>
  <c r="H105" i="22"/>
  <c r="I105" i="22"/>
  <c r="J105" i="22"/>
  <c r="K105" i="22"/>
  <c r="L105" i="22"/>
  <c r="M105" i="22"/>
  <c r="N105" i="22"/>
  <c r="O105" i="22"/>
  <c r="P105" i="22"/>
  <c r="Q105" i="22"/>
  <c r="E106" i="22"/>
  <c r="F106" i="22"/>
  <c r="G106" i="22"/>
  <c r="H106" i="22"/>
  <c r="I106" i="22"/>
  <c r="J106" i="22"/>
  <c r="K106" i="22"/>
  <c r="L106" i="22"/>
  <c r="M106" i="22"/>
  <c r="N106" i="22"/>
  <c r="O106" i="22"/>
  <c r="P106" i="22"/>
  <c r="Q106" i="22"/>
  <c r="E107" i="22"/>
  <c r="F107" i="22"/>
  <c r="G107" i="22"/>
  <c r="H107" i="22"/>
  <c r="I107" i="22"/>
  <c r="J107" i="22"/>
  <c r="K107" i="22"/>
  <c r="L107" i="22"/>
  <c r="M107" i="22"/>
  <c r="N107" i="22"/>
  <c r="O107" i="22"/>
  <c r="P107" i="22"/>
  <c r="Q107" i="22"/>
  <c r="E108" i="22"/>
  <c r="F108" i="22"/>
  <c r="G108" i="22"/>
  <c r="H108" i="22"/>
  <c r="I108" i="22"/>
  <c r="J108" i="22"/>
  <c r="K108" i="22"/>
  <c r="L108" i="22"/>
  <c r="M108" i="22"/>
  <c r="N108" i="22"/>
  <c r="O108" i="22"/>
  <c r="P108" i="22"/>
  <c r="Q108" i="22"/>
  <c r="E109" i="22"/>
  <c r="F109" i="22"/>
  <c r="G109" i="22"/>
  <c r="H109" i="22"/>
  <c r="I109" i="22"/>
  <c r="J109" i="22"/>
  <c r="K109" i="22"/>
  <c r="L109" i="22"/>
  <c r="M109" i="22"/>
  <c r="N109" i="22"/>
  <c r="O109" i="22"/>
  <c r="P109" i="22"/>
  <c r="Q109" i="22"/>
  <c r="E110" i="22"/>
  <c r="F110" i="22"/>
  <c r="G110" i="22"/>
  <c r="H110" i="22"/>
  <c r="I110" i="22"/>
  <c r="J110" i="22"/>
  <c r="K110" i="22"/>
  <c r="L110" i="22"/>
  <c r="M110" i="22"/>
  <c r="N110" i="22"/>
  <c r="O110" i="22"/>
  <c r="P110" i="22"/>
  <c r="Q110" i="22"/>
  <c r="E111" i="22"/>
  <c r="F111" i="22"/>
  <c r="G111" i="22"/>
  <c r="H111" i="22"/>
  <c r="I111" i="22"/>
  <c r="J111" i="22"/>
  <c r="K111" i="22"/>
  <c r="L111" i="22"/>
  <c r="M111" i="22"/>
  <c r="N111" i="22"/>
  <c r="O111" i="22"/>
  <c r="P111" i="22"/>
  <c r="Q111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1" i="22"/>
  <c r="D93" i="22"/>
  <c r="E25" i="22"/>
  <c r="F25" i="22"/>
  <c r="G25" i="22"/>
  <c r="H25" i="22"/>
  <c r="I25" i="22"/>
  <c r="J25" i="22"/>
  <c r="K25" i="22"/>
  <c r="L25" i="22"/>
  <c r="M25" i="22"/>
  <c r="N25" i="22"/>
  <c r="O25" i="22"/>
  <c r="P25" i="22"/>
  <c r="Q25" i="22"/>
  <c r="E26" i="22"/>
  <c r="F26" i="22"/>
  <c r="G26" i="22"/>
  <c r="H26" i="22"/>
  <c r="I26" i="22"/>
  <c r="J26" i="22"/>
  <c r="K26" i="22"/>
  <c r="L26" i="22"/>
  <c r="M26" i="22"/>
  <c r="N26" i="22"/>
  <c r="O26" i="22"/>
  <c r="P26" i="22"/>
  <c r="Q26" i="22"/>
  <c r="E27" i="22"/>
  <c r="F27" i="22"/>
  <c r="G27" i="22"/>
  <c r="H27" i="22"/>
  <c r="I27" i="22"/>
  <c r="J27" i="22"/>
  <c r="K27" i="22"/>
  <c r="L27" i="22"/>
  <c r="M27" i="22"/>
  <c r="N27" i="22"/>
  <c r="O27" i="22"/>
  <c r="P27" i="22"/>
  <c r="Q27" i="22"/>
  <c r="E28" i="22"/>
  <c r="F28" i="22"/>
  <c r="G28" i="22"/>
  <c r="H28" i="22"/>
  <c r="I28" i="22"/>
  <c r="J28" i="22"/>
  <c r="K28" i="22"/>
  <c r="L28" i="22"/>
  <c r="M28" i="22"/>
  <c r="N28" i="22"/>
  <c r="O28" i="22"/>
  <c r="P28" i="22"/>
  <c r="Q28" i="22"/>
  <c r="E29" i="22"/>
  <c r="F29" i="22"/>
  <c r="G29" i="22"/>
  <c r="H29" i="22"/>
  <c r="I29" i="22"/>
  <c r="J29" i="22"/>
  <c r="K29" i="22"/>
  <c r="L29" i="22"/>
  <c r="M29" i="22"/>
  <c r="N29" i="22"/>
  <c r="O29" i="22"/>
  <c r="P29" i="22"/>
  <c r="Q29" i="22"/>
  <c r="E30" i="22"/>
  <c r="F30" i="22"/>
  <c r="G30" i="22"/>
  <c r="H30" i="22"/>
  <c r="I30" i="22"/>
  <c r="J30" i="22"/>
  <c r="K30" i="22"/>
  <c r="L30" i="22"/>
  <c r="M30" i="22"/>
  <c r="N30" i="22"/>
  <c r="O30" i="22"/>
  <c r="P30" i="22"/>
  <c r="Q30" i="22"/>
  <c r="E31" i="22"/>
  <c r="F31" i="22"/>
  <c r="G31" i="22"/>
  <c r="H31" i="22"/>
  <c r="I31" i="22"/>
  <c r="J31" i="22"/>
  <c r="K31" i="22"/>
  <c r="L31" i="22"/>
  <c r="M31" i="22"/>
  <c r="N31" i="22"/>
  <c r="O31" i="22"/>
  <c r="P31" i="22"/>
  <c r="Q31" i="22"/>
  <c r="E32" i="22"/>
  <c r="F32" i="22"/>
  <c r="G32" i="22"/>
  <c r="H32" i="22"/>
  <c r="I32" i="22"/>
  <c r="J32" i="22"/>
  <c r="K32" i="22"/>
  <c r="L32" i="22"/>
  <c r="M32" i="22"/>
  <c r="N32" i="22"/>
  <c r="O32" i="22"/>
  <c r="P32" i="22"/>
  <c r="Q32" i="22"/>
  <c r="E33" i="22"/>
  <c r="F33" i="22"/>
  <c r="G33" i="22"/>
  <c r="H33" i="22"/>
  <c r="I33" i="22"/>
  <c r="J33" i="22"/>
  <c r="K33" i="22"/>
  <c r="L33" i="22"/>
  <c r="M33" i="22"/>
  <c r="N33" i="22"/>
  <c r="O33" i="22"/>
  <c r="P33" i="22"/>
  <c r="Q33" i="22"/>
  <c r="E34" i="22"/>
  <c r="F34" i="22"/>
  <c r="G34" i="22"/>
  <c r="H34" i="22"/>
  <c r="I34" i="22"/>
  <c r="J34" i="22"/>
  <c r="K34" i="22"/>
  <c r="L34" i="22"/>
  <c r="M34" i="22"/>
  <c r="N34" i="22"/>
  <c r="O34" i="22"/>
  <c r="P34" i="22"/>
  <c r="Q34" i="22"/>
  <c r="E35" i="22"/>
  <c r="F35" i="22"/>
  <c r="G35" i="22"/>
  <c r="H35" i="22"/>
  <c r="I35" i="22"/>
  <c r="J35" i="22"/>
  <c r="K35" i="22"/>
  <c r="L35" i="22"/>
  <c r="M35" i="22"/>
  <c r="N35" i="22"/>
  <c r="O35" i="22"/>
  <c r="P35" i="22"/>
  <c r="Q35" i="22"/>
  <c r="E36" i="22"/>
  <c r="F36" i="22"/>
  <c r="G36" i="22"/>
  <c r="H36" i="22"/>
  <c r="I36" i="22"/>
  <c r="J36" i="22"/>
  <c r="K36" i="22"/>
  <c r="L36" i="22"/>
  <c r="M36" i="22"/>
  <c r="N36" i="22"/>
  <c r="O36" i="22"/>
  <c r="P36" i="22"/>
  <c r="Q36" i="22"/>
  <c r="E37" i="22"/>
  <c r="F37" i="22"/>
  <c r="G37" i="22"/>
  <c r="H37" i="22"/>
  <c r="I37" i="22"/>
  <c r="J37" i="22"/>
  <c r="K37" i="22"/>
  <c r="L37" i="22"/>
  <c r="M37" i="22"/>
  <c r="N37" i="22"/>
  <c r="O37" i="22"/>
  <c r="P37" i="22"/>
  <c r="Q37" i="22"/>
  <c r="E38" i="22"/>
  <c r="F38" i="22"/>
  <c r="G38" i="22"/>
  <c r="H38" i="22"/>
  <c r="I38" i="22"/>
  <c r="J38" i="22"/>
  <c r="K38" i="22"/>
  <c r="L38" i="22"/>
  <c r="M38" i="22"/>
  <c r="N38" i="22"/>
  <c r="O38" i="22"/>
  <c r="P38" i="22"/>
  <c r="Q38" i="22"/>
  <c r="E39" i="22"/>
  <c r="F39" i="22"/>
  <c r="G39" i="22"/>
  <c r="H39" i="22"/>
  <c r="I39" i="22"/>
  <c r="J39" i="22"/>
  <c r="K39" i="22"/>
  <c r="L39" i="22"/>
  <c r="M39" i="22"/>
  <c r="N39" i="22"/>
  <c r="O39" i="22"/>
  <c r="P39" i="22"/>
  <c r="Q39" i="22"/>
  <c r="E40" i="22"/>
  <c r="F40" i="22"/>
  <c r="G40" i="22"/>
  <c r="H40" i="22"/>
  <c r="I40" i="22"/>
  <c r="J40" i="22"/>
  <c r="K40" i="22"/>
  <c r="L40" i="22"/>
  <c r="M40" i="22"/>
  <c r="N40" i="22"/>
  <c r="O40" i="22"/>
  <c r="P40" i="22"/>
  <c r="Q40" i="22"/>
  <c r="E41" i="22"/>
  <c r="F41" i="22"/>
  <c r="G41" i="22"/>
  <c r="H41" i="22"/>
  <c r="I41" i="22"/>
  <c r="J41" i="22"/>
  <c r="K41" i="22"/>
  <c r="L41" i="22"/>
  <c r="M41" i="22"/>
  <c r="N41" i="22"/>
  <c r="O41" i="22"/>
  <c r="P41" i="22"/>
  <c r="Q41" i="22"/>
  <c r="E42" i="22"/>
  <c r="F42" i="22"/>
  <c r="G42" i="22"/>
  <c r="H42" i="22"/>
  <c r="I42" i="22"/>
  <c r="J42" i="22"/>
  <c r="K42" i="22"/>
  <c r="L42" i="22"/>
  <c r="M42" i="22"/>
  <c r="N42" i="22"/>
  <c r="O42" i="22"/>
  <c r="P42" i="22"/>
  <c r="Q42" i="22"/>
  <c r="E43" i="22"/>
  <c r="F43" i="22"/>
  <c r="G43" i="22"/>
  <c r="H43" i="22"/>
  <c r="I43" i="22"/>
  <c r="J43" i="22"/>
  <c r="K43" i="22"/>
  <c r="L43" i="22"/>
  <c r="M43" i="22"/>
  <c r="N43" i="22"/>
  <c r="O43" i="22"/>
  <c r="P43" i="22"/>
  <c r="Q43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25" i="22"/>
  <c r="E180" i="18"/>
  <c r="F180" i="18"/>
  <c r="G180" i="18"/>
  <c r="H180" i="18"/>
  <c r="I180" i="18"/>
  <c r="J180" i="18"/>
  <c r="K180" i="18"/>
  <c r="L180" i="18"/>
  <c r="M180" i="18"/>
  <c r="N180" i="18"/>
  <c r="O180" i="18"/>
  <c r="P180" i="18"/>
  <c r="Q180" i="18"/>
  <c r="E181" i="18"/>
  <c r="F181" i="18"/>
  <c r="G181" i="18"/>
  <c r="H181" i="18"/>
  <c r="I181" i="18"/>
  <c r="J181" i="18"/>
  <c r="K181" i="18"/>
  <c r="L181" i="18"/>
  <c r="M181" i="18"/>
  <c r="N181" i="18"/>
  <c r="O181" i="18"/>
  <c r="P181" i="18"/>
  <c r="Q181" i="18"/>
  <c r="D181" i="18"/>
  <c r="D180" i="18"/>
  <c r="E112" i="18"/>
  <c r="F112" i="18"/>
  <c r="G112" i="18"/>
  <c r="H112" i="18"/>
  <c r="I112" i="18"/>
  <c r="J112" i="18"/>
  <c r="K112" i="18"/>
  <c r="L112" i="18"/>
  <c r="M112" i="18"/>
  <c r="N112" i="18"/>
  <c r="O112" i="18"/>
  <c r="P112" i="18"/>
  <c r="Q112" i="18"/>
  <c r="E113" i="18"/>
  <c r="F113" i="18"/>
  <c r="G113" i="18"/>
  <c r="H113" i="18"/>
  <c r="I113" i="18"/>
  <c r="J113" i="18"/>
  <c r="K113" i="18"/>
  <c r="L113" i="18"/>
  <c r="M113" i="18"/>
  <c r="N113" i="18"/>
  <c r="O113" i="18"/>
  <c r="P113" i="18"/>
  <c r="Q113" i="18"/>
  <c r="D113" i="18"/>
  <c r="D112" i="18"/>
  <c r="E44" i="18"/>
  <c r="F44" i="18"/>
  <c r="G44" i="18"/>
  <c r="H44" i="18"/>
  <c r="I44" i="18"/>
  <c r="J44" i="18"/>
  <c r="K44" i="18"/>
  <c r="L44" i="18"/>
  <c r="M44" i="18"/>
  <c r="N44" i="18"/>
  <c r="O44" i="18"/>
  <c r="P44" i="18"/>
  <c r="Q44" i="18"/>
  <c r="E45" i="18"/>
  <c r="F45" i="18"/>
  <c r="G45" i="18"/>
  <c r="H45" i="18"/>
  <c r="I45" i="18"/>
  <c r="J45" i="18"/>
  <c r="K45" i="18"/>
  <c r="L45" i="18"/>
  <c r="M45" i="18"/>
  <c r="N45" i="18"/>
  <c r="O45" i="18"/>
  <c r="P45" i="18"/>
  <c r="Q45" i="18"/>
  <c r="D45" i="18"/>
  <c r="D44" i="18"/>
  <c r="E161" i="18"/>
  <c r="F161" i="18"/>
  <c r="G161" i="18"/>
  <c r="H161" i="18"/>
  <c r="I161" i="18"/>
  <c r="J161" i="18"/>
  <c r="K161" i="18"/>
  <c r="L161" i="18"/>
  <c r="M161" i="18"/>
  <c r="N161" i="18"/>
  <c r="O161" i="18"/>
  <c r="P161" i="18"/>
  <c r="Q161" i="18"/>
  <c r="E162" i="18"/>
  <c r="F162" i="18"/>
  <c r="G162" i="18"/>
  <c r="H162" i="18"/>
  <c r="I162" i="18"/>
  <c r="J162" i="18"/>
  <c r="K162" i="18"/>
  <c r="L162" i="18"/>
  <c r="M162" i="18"/>
  <c r="N162" i="18"/>
  <c r="O162" i="18"/>
  <c r="P162" i="18"/>
  <c r="Q162" i="18"/>
  <c r="E163" i="18"/>
  <c r="F163" i="18"/>
  <c r="G163" i="18"/>
  <c r="H163" i="18"/>
  <c r="I163" i="18"/>
  <c r="J163" i="18"/>
  <c r="K163" i="18"/>
  <c r="L163" i="18"/>
  <c r="M163" i="18"/>
  <c r="N163" i="18"/>
  <c r="O163" i="18"/>
  <c r="P163" i="18"/>
  <c r="Q163" i="18"/>
  <c r="E164" i="18"/>
  <c r="F164" i="18"/>
  <c r="G164" i="18"/>
  <c r="H164" i="18"/>
  <c r="I164" i="18"/>
  <c r="J164" i="18"/>
  <c r="K164" i="18"/>
  <c r="L164" i="18"/>
  <c r="M164" i="18"/>
  <c r="N164" i="18"/>
  <c r="O164" i="18"/>
  <c r="P164" i="18"/>
  <c r="Q164" i="18"/>
  <c r="E165" i="18"/>
  <c r="F165" i="18"/>
  <c r="G165" i="18"/>
  <c r="H165" i="18"/>
  <c r="I165" i="18"/>
  <c r="J165" i="18"/>
  <c r="K165" i="18"/>
  <c r="L165" i="18"/>
  <c r="M165" i="18"/>
  <c r="N165" i="18"/>
  <c r="O165" i="18"/>
  <c r="P165" i="18"/>
  <c r="Q165" i="18"/>
  <c r="E166" i="18"/>
  <c r="F166" i="18"/>
  <c r="G166" i="18"/>
  <c r="H166" i="18"/>
  <c r="I166" i="18"/>
  <c r="J166" i="18"/>
  <c r="K166" i="18"/>
  <c r="L166" i="18"/>
  <c r="M166" i="18"/>
  <c r="N166" i="18"/>
  <c r="O166" i="18"/>
  <c r="P166" i="18"/>
  <c r="Q166" i="18"/>
  <c r="E167" i="18"/>
  <c r="F167" i="18"/>
  <c r="G167" i="18"/>
  <c r="H167" i="18"/>
  <c r="I167" i="18"/>
  <c r="J167" i="18"/>
  <c r="K167" i="18"/>
  <c r="L167" i="18"/>
  <c r="M167" i="18"/>
  <c r="N167" i="18"/>
  <c r="O167" i="18"/>
  <c r="P167" i="18"/>
  <c r="Q167" i="18"/>
  <c r="E168" i="18"/>
  <c r="F168" i="18"/>
  <c r="G168" i="18"/>
  <c r="H168" i="18"/>
  <c r="I168" i="18"/>
  <c r="J168" i="18"/>
  <c r="K168" i="18"/>
  <c r="L168" i="18"/>
  <c r="M168" i="18"/>
  <c r="N168" i="18"/>
  <c r="O168" i="18"/>
  <c r="P168" i="18"/>
  <c r="Q168" i="18"/>
  <c r="E169" i="18"/>
  <c r="F169" i="18"/>
  <c r="G169" i="18"/>
  <c r="H169" i="18"/>
  <c r="I169" i="18"/>
  <c r="J169" i="18"/>
  <c r="K169" i="18"/>
  <c r="L169" i="18"/>
  <c r="M169" i="18"/>
  <c r="N169" i="18"/>
  <c r="O169" i="18"/>
  <c r="P169" i="18"/>
  <c r="Q169" i="18"/>
  <c r="E170" i="18"/>
  <c r="F170" i="18"/>
  <c r="G170" i="18"/>
  <c r="H170" i="18"/>
  <c r="I170" i="18"/>
  <c r="J170" i="18"/>
  <c r="K170" i="18"/>
  <c r="L170" i="18"/>
  <c r="M170" i="18"/>
  <c r="N170" i="18"/>
  <c r="O170" i="18"/>
  <c r="P170" i="18"/>
  <c r="Q170" i="18"/>
  <c r="E171" i="18"/>
  <c r="F171" i="18"/>
  <c r="G171" i="18"/>
  <c r="H171" i="18"/>
  <c r="I171" i="18"/>
  <c r="J171" i="18"/>
  <c r="K171" i="18"/>
  <c r="L171" i="18"/>
  <c r="M171" i="18"/>
  <c r="N171" i="18"/>
  <c r="O171" i="18"/>
  <c r="P171" i="18"/>
  <c r="Q171" i="18"/>
  <c r="E172" i="18"/>
  <c r="F172" i="18"/>
  <c r="G172" i="18"/>
  <c r="H172" i="18"/>
  <c r="I172" i="18"/>
  <c r="J172" i="18"/>
  <c r="K172" i="18"/>
  <c r="L172" i="18"/>
  <c r="M172" i="18"/>
  <c r="N172" i="18"/>
  <c r="O172" i="18"/>
  <c r="P172" i="18"/>
  <c r="Q172" i="18"/>
  <c r="E173" i="18"/>
  <c r="F173" i="18"/>
  <c r="G173" i="18"/>
  <c r="H173" i="18"/>
  <c r="I173" i="18"/>
  <c r="J173" i="18"/>
  <c r="K173" i="18"/>
  <c r="L173" i="18"/>
  <c r="M173" i="18"/>
  <c r="N173" i="18"/>
  <c r="O173" i="18"/>
  <c r="P173" i="18"/>
  <c r="Q173" i="18"/>
  <c r="E174" i="18"/>
  <c r="F174" i="18"/>
  <c r="G174" i="18"/>
  <c r="H174" i="18"/>
  <c r="I174" i="18"/>
  <c r="J174" i="18"/>
  <c r="K174" i="18"/>
  <c r="L174" i="18"/>
  <c r="M174" i="18"/>
  <c r="N174" i="18"/>
  <c r="O174" i="18"/>
  <c r="P174" i="18"/>
  <c r="Q174" i="18"/>
  <c r="E175" i="18"/>
  <c r="F175" i="18"/>
  <c r="G175" i="18"/>
  <c r="H175" i="18"/>
  <c r="I175" i="18"/>
  <c r="J175" i="18"/>
  <c r="K175" i="18"/>
  <c r="L175" i="18"/>
  <c r="M175" i="18"/>
  <c r="N175" i="18"/>
  <c r="O175" i="18"/>
  <c r="P175" i="18"/>
  <c r="Q175" i="18"/>
  <c r="E176" i="18"/>
  <c r="F176" i="18"/>
  <c r="G176" i="18"/>
  <c r="H176" i="18"/>
  <c r="I176" i="18"/>
  <c r="J176" i="18"/>
  <c r="K176" i="18"/>
  <c r="L176" i="18"/>
  <c r="M176" i="18"/>
  <c r="N176" i="18"/>
  <c r="O176" i="18"/>
  <c r="P176" i="18"/>
  <c r="Q176" i="18"/>
  <c r="E177" i="18"/>
  <c r="F177" i="18"/>
  <c r="G177" i="18"/>
  <c r="H177" i="18"/>
  <c r="I177" i="18"/>
  <c r="J177" i="18"/>
  <c r="K177" i="18"/>
  <c r="L177" i="18"/>
  <c r="M177" i="18"/>
  <c r="N177" i="18"/>
  <c r="O177" i="18"/>
  <c r="P177" i="18"/>
  <c r="Q177" i="18"/>
  <c r="E178" i="18"/>
  <c r="F178" i="18"/>
  <c r="G178" i="18"/>
  <c r="H178" i="18"/>
  <c r="I178" i="18"/>
  <c r="J178" i="18"/>
  <c r="K178" i="18"/>
  <c r="L178" i="18"/>
  <c r="M178" i="18"/>
  <c r="N178" i="18"/>
  <c r="O178" i="18"/>
  <c r="P178" i="18"/>
  <c r="Q178" i="18"/>
  <c r="E179" i="18"/>
  <c r="F179" i="18"/>
  <c r="G179" i="18"/>
  <c r="H179" i="18"/>
  <c r="I179" i="18"/>
  <c r="J179" i="18"/>
  <c r="K179" i="18"/>
  <c r="L179" i="18"/>
  <c r="M179" i="18"/>
  <c r="N179" i="18"/>
  <c r="O179" i="18"/>
  <c r="P179" i="18"/>
  <c r="Q179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61" i="18"/>
  <c r="E93" i="18"/>
  <c r="F93" i="18"/>
  <c r="G93" i="18"/>
  <c r="H93" i="18"/>
  <c r="I93" i="18"/>
  <c r="J93" i="18"/>
  <c r="K93" i="18"/>
  <c r="L93" i="18"/>
  <c r="M93" i="18"/>
  <c r="N93" i="18"/>
  <c r="O93" i="18"/>
  <c r="P93" i="18"/>
  <c r="Q93" i="18"/>
  <c r="E94" i="18"/>
  <c r="F94" i="18"/>
  <c r="G94" i="18"/>
  <c r="H94" i="18"/>
  <c r="I94" i="18"/>
  <c r="J94" i="18"/>
  <c r="K94" i="18"/>
  <c r="L94" i="18"/>
  <c r="M94" i="18"/>
  <c r="N94" i="18"/>
  <c r="O94" i="18"/>
  <c r="P94" i="18"/>
  <c r="Q94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E97" i="18"/>
  <c r="F97" i="18"/>
  <c r="G97" i="18"/>
  <c r="H97" i="18"/>
  <c r="I97" i="18"/>
  <c r="J97" i="18"/>
  <c r="K97" i="18"/>
  <c r="L97" i="18"/>
  <c r="M97" i="18"/>
  <c r="N97" i="18"/>
  <c r="O97" i="18"/>
  <c r="P97" i="18"/>
  <c r="Q97" i="18"/>
  <c r="E98" i="18"/>
  <c r="F98" i="18"/>
  <c r="G98" i="18"/>
  <c r="H98" i="18"/>
  <c r="I98" i="18"/>
  <c r="J98" i="18"/>
  <c r="K98" i="18"/>
  <c r="L98" i="18"/>
  <c r="M98" i="18"/>
  <c r="N98" i="18"/>
  <c r="O98" i="18"/>
  <c r="P98" i="18"/>
  <c r="Q98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E100" i="18"/>
  <c r="F100" i="18"/>
  <c r="G100" i="18"/>
  <c r="H100" i="18"/>
  <c r="I100" i="18"/>
  <c r="J100" i="18"/>
  <c r="K100" i="18"/>
  <c r="L100" i="18"/>
  <c r="M100" i="18"/>
  <c r="N100" i="18"/>
  <c r="O100" i="18"/>
  <c r="P100" i="18"/>
  <c r="Q100" i="18"/>
  <c r="E101" i="18"/>
  <c r="F101" i="18"/>
  <c r="G101" i="18"/>
  <c r="H101" i="18"/>
  <c r="I101" i="18"/>
  <c r="J101" i="18"/>
  <c r="K101" i="18"/>
  <c r="L101" i="18"/>
  <c r="M101" i="18"/>
  <c r="N101" i="18"/>
  <c r="O101" i="18"/>
  <c r="P101" i="18"/>
  <c r="Q101" i="18"/>
  <c r="E102" i="18"/>
  <c r="F102" i="18"/>
  <c r="G102" i="18"/>
  <c r="H102" i="18"/>
  <c r="I102" i="18"/>
  <c r="J102" i="18"/>
  <c r="K102" i="18"/>
  <c r="L102" i="18"/>
  <c r="M102" i="18"/>
  <c r="N102" i="18"/>
  <c r="O102" i="18"/>
  <c r="P102" i="18"/>
  <c r="Q102" i="18"/>
  <c r="E103" i="18"/>
  <c r="F103" i="18"/>
  <c r="G103" i="18"/>
  <c r="H103" i="18"/>
  <c r="I103" i="18"/>
  <c r="J103" i="18"/>
  <c r="K103" i="18"/>
  <c r="L103" i="18"/>
  <c r="M103" i="18"/>
  <c r="N103" i="18"/>
  <c r="O103" i="18"/>
  <c r="P103" i="18"/>
  <c r="Q103" i="18"/>
  <c r="E104" i="18"/>
  <c r="F104" i="18"/>
  <c r="G104" i="18"/>
  <c r="H104" i="18"/>
  <c r="I104" i="18"/>
  <c r="J104" i="18"/>
  <c r="K104" i="18"/>
  <c r="L104" i="18"/>
  <c r="M104" i="18"/>
  <c r="N104" i="18"/>
  <c r="O104" i="18"/>
  <c r="P104" i="18"/>
  <c r="Q104" i="18"/>
  <c r="E105" i="18"/>
  <c r="F105" i="18"/>
  <c r="G105" i="18"/>
  <c r="H105" i="18"/>
  <c r="I105" i="18"/>
  <c r="J105" i="18"/>
  <c r="K105" i="18"/>
  <c r="L105" i="18"/>
  <c r="M105" i="18"/>
  <c r="N105" i="18"/>
  <c r="O105" i="18"/>
  <c r="P105" i="18"/>
  <c r="Q105" i="18"/>
  <c r="E106" i="18"/>
  <c r="F106" i="18"/>
  <c r="G106" i="18"/>
  <c r="H106" i="18"/>
  <c r="I106" i="18"/>
  <c r="J106" i="18"/>
  <c r="K106" i="18"/>
  <c r="L106" i="18"/>
  <c r="M106" i="18"/>
  <c r="N106" i="18"/>
  <c r="O106" i="18"/>
  <c r="P106" i="18"/>
  <c r="Q106" i="18"/>
  <c r="E107" i="18"/>
  <c r="F107" i="18"/>
  <c r="G107" i="18"/>
  <c r="H107" i="18"/>
  <c r="I107" i="18"/>
  <c r="J107" i="18"/>
  <c r="K107" i="18"/>
  <c r="L107" i="18"/>
  <c r="M107" i="18"/>
  <c r="N107" i="18"/>
  <c r="O107" i="18"/>
  <c r="P107" i="18"/>
  <c r="Q107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E109" i="18"/>
  <c r="F109" i="18"/>
  <c r="G109" i="18"/>
  <c r="H109" i="18"/>
  <c r="I109" i="18"/>
  <c r="J109" i="18"/>
  <c r="K109" i="18"/>
  <c r="L109" i="18"/>
  <c r="M109" i="18"/>
  <c r="N109" i="18"/>
  <c r="O109" i="18"/>
  <c r="P109" i="18"/>
  <c r="Q109" i="18"/>
  <c r="E110" i="18"/>
  <c r="F110" i="18"/>
  <c r="G110" i="18"/>
  <c r="H110" i="18"/>
  <c r="I110" i="18"/>
  <c r="J110" i="18"/>
  <c r="K110" i="18"/>
  <c r="L110" i="18"/>
  <c r="M110" i="18"/>
  <c r="N110" i="18"/>
  <c r="O110" i="18"/>
  <c r="P110" i="18"/>
  <c r="Q110" i="18"/>
  <c r="E111" i="18"/>
  <c r="F111" i="18"/>
  <c r="G111" i="18"/>
  <c r="H111" i="18"/>
  <c r="I111" i="18"/>
  <c r="J111" i="18"/>
  <c r="K111" i="18"/>
  <c r="L111" i="18"/>
  <c r="M111" i="18"/>
  <c r="N111" i="18"/>
  <c r="O111" i="18"/>
  <c r="P111" i="18"/>
  <c r="Q111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93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E28" i="18"/>
  <c r="F28" i="18"/>
  <c r="G28" i="18"/>
  <c r="H28" i="18"/>
  <c r="I28" i="18"/>
  <c r="J28" i="18"/>
  <c r="K28" i="18"/>
  <c r="L28" i="18"/>
  <c r="M28" i="18"/>
  <c r="N28" i="18"/>
  <c r="O28" i="18"/>
  <c r="P28" i="18"/>
  <c r="Q28" i="18"/>
  <c r="E29" i="18"/>
  <c r="F29" i="18"/>
  <c r="G29" i="18"/>
  <c r="H29" i="18"/>
  <c r="I29" i="18"/>
  <c r="J29" i="18"/>
  <c r="K29" i="18"/>
  <c r="L29" i="18"/>
  <c r="M29" i="18"/>
  <c r="N29" i="18"/>
  <c r="O29" i="18"/>
  <c r="P29" i="18"/>
  <c r="Q29" i="18"/>
  <c r="E30" i="18"/>
  <c r="F30" i="18"/>
  <c r="G30" i="18"/>
  <c r="H30" i="18"/>
  <c r="I30" i="18"/>
  <c r="J30" i="18"/>
  <c r="K30" i="18"/>
  <c r="L30" i="18"/>
  <c r="M30" i="18"/>
  <c r="N30" i="18"/>
  <c r="O30" i="18"/>
  <c r="P30" i="18"/>
  <c r="Q30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Q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E33" i="18"/>
  <c r="F33" i="18"/>
  <c r="G33" i="18"/>
  <c r="H33" i="18"/>
  <c r="I33" i="18"/>
  <c r="J33" i="18"/>
  <c r="K33" i="18"/>
  <c r="L33" i="18"/>
  <c r="M33" i="18"/>
  <c r="N33" i="18"/>
  <c r="O33" i="18"/>
  <c r="P33" i="18"/>
  <c r="Q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Q37" i="18"/>
  <c r="E38" i="18"/>
  <c r="F38" i="18"/>
  <c r="G38" i="18"/>
  <c r="H38" i="18"/>
  <c r="I38" i="18"/>
  <c r="J38" i="18"/>
  <c r="K38" i="18"/>
  <c r="L38" i="18"/>
  <c r="M38" i="18"/>
  <c r="N38" i="18"/>
  <c r="O38" i="18"/>
  <c r="P38" i="18"/>
  <c r="Q38" i="18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Q41" i="18"/>
  <c r="E42" i="18"/>
  <c r="F42" i="18"/>
  <c r="G42" i="18"/>
  <c r="H42" i="18"/>
  <c r="I42" i="18"/>
  <c r="J42" i="18"/>
  <c r="K42" i="18"/>
  <c r="L42" i="18"/>
  <c r="M42" i="18"/>
  <c r="N42" i="18"/>
  <c r="O42" i="18"/>
  <c r="P42" i="18"/>
  <c r="Q42" i="18"/>
  <c r="E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25" i="18"/>
  <c r="E157" i="26"/>
  <c r="F157" i="26"/>
  <c r="G157" i="26"/>
  <c r="H157" i="26"/>
  <c r="I157" i="26"/>
  <c r="J157" i="26"/>
  <c r="K157" i="26"/>
  <c r="L157" i="26"/>
  <c r="M157" i="26"/>
  <c r="N157" i="26"/>
  <c r="O157" i="26"/>
  <c r="P157" i="26"/>
  <c r="Q157" i="26"/>
  <c r="E158" i="26"/>
  <c r="F158" i="26"/>
  <c r="G158" i="26"/>
  <c r="H158" i="26"/>
  <c r="I158" i="26"/>
  <c r="J158" i="26"/>
  <c r="K158" i="26"/>
  <c r="L158" i="26"/>
  <c r="M158" i="26"/>
  <c r="N158" i="26"/>
  <c r="O158" i="26"/>
  <c r="P158" i="26"/>
  <c r="Q158" i="26"/>
  <c r="E159" i="26"/>
  <c r="F159" i="26"/>
  <c r="G159" i="26"/>
  <c r="H159" i="26"/>
  <c r="I159" i="26"/>
  <c r="J159" i="26"/>
  <c r="K159" i="26"/>
  <c r="L159" i="26"/>
  <c r="M159" i="26"/>
  <c r="N159" i="26"/>
  <c r="O159" i="26"/>
  <c r="P159" i="26"/>
  <c r="Q159" i="26"/>
  <c r="E160" i="26"/>
  <c r="F160" i="26"/>
  <c r="G160" i="26"/>
  <c r="H160" i="26"/>
  <c r="I160" i="26"/>
  <c r="J160" i="26"/>
  <c r="K160" i="26"/>
  <c r="L160" i="26"/>
  <c r="M160" i="26"/>
  <c r="N160" i="26"/>
  <c r="O160" i="26"/>
  <c r="P160" i="26"/>
  <c r="Q160" i="26"/>
  <c r="D158" i="26"/>
  <c r="D159" i="26"/>
  <c r="D160" i="26"/>
  <c r="D157" i="26"/>
  <c r="E89" i="26"/>
  <c r="F89" i="26"/>
  <c r="G89" i="26"/>
  <c r="H89" i="26"/>
  <c r="I89" i="26"/>
  <c r="J89" i="26"/>
  <c r="K89" i="26"/>
  <c r="L89" i="26"/>
  <c r="M89" i="26"/>
  <c r="N89" i="26"/>
  <c r="O89" i="26"/>
  <c r="P89" i="26"/>
  <c r="Q89" i="26"/>
  <c r="E90" i="26"/>
  <c r="F90" i="26"/>
  <c r="G90" i="26"/>
  <c r="H90" i="26"/>
  <c r="I90" i="26"/>
  <c r="J90" i="26"/>
  <c r="K90" i="26"/>
  <c r="L90" i="26"/>
  <c r="M90" i="26"/>
  <c r="N90" i="26"/>
  <c r="O90" i="26"/>
  <c r="P90" i="26"/>
  <c r="Q90" i="26"/>
  <c r="E91" i="26"/>
  <c r="F91" i="26"/>
  <c r="G91" i="26"/>
  <c r="H91" i="26"/>
  <c r="I91" i="26"/>
  <c r="J91" i="26"/>
  <c r="K91" i="26"/>
  <c r="L91" i="26"/>
  <c r="M91" i="26"/>
  <c r="N91" i="26"/>
  <c r="O91" i="26"/>
  <c r="P91" i="26"/>
  <c r="Q91" i="26"/>
  <c r="E92" i="26"/>
  <c r="F92" i="26"/>
  <c r="G92" i="26"/>
  <c r="H92" i="26"/>
  <c r="I92" i="26"/>
  <c r="J92" i="26"/>
  <c r="K92" i="26"/>
  <c r="L92" i="26"/>
  <c r="M92" i="26"/>
  <c r="N92" i="26"/>
  <c r="O92" i="26"/>
  <c r="P92" i="26"/>
  <c r="Q92" i="26"/>
  <c r="D90" i="26"/>
  <c r="D91" i="26"/>
  <c r="D92" i="26"/>
  <c r="D89" i="26"/>
  <c r="E21" i="26"/>
  <c r="F21" i="26"/>
  <c r="G21" i="26"/>
  <c r="H21" i="26"/>
  <c r="I21" i="26"/>
  <c r="J21" i="26"/>
  <c r="K21" i="26"/>
  <c r="L21" i="26"/>
  <c r="M21" i="26"/>
  <c r="N21" i="26"/>
  <c r="O21" i="26"/>
  <c r="P21" i="26"/>
  <c r="Q21" i="26"/>
  <c r="E22" i="26"/>
  <c r="F22" i="26"/>
  <c r="G22" i="26"/>
  <c r="H22" i="26"/>
  <c r="I22" i="26"/>
  <c r="J22" i="26"/>
  <c r="K22" i="26"/>
  <c r="L22" i="26"/>
  <c r="M22" i="26"/>
  <c r="N22" i="26"/>
  <c r="O22" i="26"/>
  <c r="P22" i="26"/>
  <c r="Q22" i="26"/>
  <c r="E23" i="26"/>
  <c r="F23" i="26"/>
  <c r="G23" i="26"/>
  <c r="H23" i="26"/>
  <c r="I23" i="26"/>
  <c r="J23" i="26"/>
  <c r="K23" i="26"/>
  <c r="L23" i="26"/>
  <c r="M23" i="26"/>
  <c r="N23" i="26"/>
  <c r="O23" i="26"/>
  <c r="P23" i="26"/>
  <c r="Q23" i="26"/>
  <c r="E24" i="26"/>
  <c r="F24" i="26"/>
  <c r="G24" i="26"/>
  <c r="H24" i="26"/>
  <c r="I24" i="26"/>
  <c r="J24" i="26"/>
  <c r="K24" i="26"/>
  <c r="L24" i="26"/>
  <c r="M24" i="26"/>
  <c r="N24" i="26"/>
  <c r="O24" i="26"/>
  <c r="P24" i="26"/>
  <c r="Q24" i="26"/>
  <c r="D22" i="26"/>
  <c r="D23" i="26"/>
  <c r="D24" i="26"/>
  <c r="D21" i="26"/>
  <c r="E157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E158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E159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E160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D158" i="25"/>
  <c r="D159" i="25"/>
  <c r="D160" i="25"/>
  <c r="D157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D90" i="25"/>
  <c r="D91" i="25"/>
  <c r="D92" i="25"/>
  <c r="D89" i="25"/>
  <c r="E21" i="25"/>
  <c r="F21" i="25"/>
  <c r="G21" i="25"/>
  <c r="H21" i="25"/>
  <c r="I21" i="25"/>
  <c r="J21" i="25"/>
  <c r="K21" i="25"/>
  <c r="L21" i="25"/>
  <c r="M21" i="25"/>
  <c r="N21" i="25"/>
  <c r="O21" i="25"/>
  <c r="P21" i="25"/>
  <c r="Q21" i="25"/>
  <c r="E22" i="25"/>
  <c r="F22" i="25"/>
  <c r="G22" i="25"/>
  <c r="H22" i="25"/>
  <c r="I22" i="25"/>
  <c r="J22" i="25"/>
  <c r="K22" i="25"/>
  <c r="L22" i="25"/>
  <c r="M22" i="25"/>
  <c r="N22" i="25"/>
  <c r="O22" i="25"/>
  <c r="P22" i="25"/>
  <c r="Q22" i="25"/>
  <c r="E23" i="25"/>
  <c r="F23" i="25"/>
  <c r="G23" i="25"/>
  <c r="H23" i="25"/>
  <c r="I23" i="25"/>
  <c r="J23" i="25"/>
  <c r="K23" i="25"/>
  <c r="L23" i="25"/>
  <c r="M23" i="25"/>
  <c r="N23" i="25"/>
  <c r="O23" i="25"/>
  <c r="P23" i="25"/>
  <c r="Q23" i="25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D22" i="25"/>
  <c r="D23" i="25"/>
  <c r="D24" i="25"/>
  <c r="D21" i="25"/>
  <c r="E157" i="23"/>
  <c r="F157" i="23"/>
  <c r="G157" i="23"/>
  <c r="H157" i="23"/>
  <c r="I157" i="23"/>
  <c r="J157" i="23"/>
  <c r="K157" i="23"/>
  <c r="L157" i="23"/>
  <c r="M157" i="23"/>
  <c r="N157" i="23"/>
  <c r="O157" i="23"/>
  <c r="P157" i="23"/>
  <c r="Q157" i="23"/>
  <c r="E158" i="23"/>
  <c r="F158" i="23"/>
  <c r="G158" i="23"/>
  <c r="H158" i="23"/>
  <c r="I158" i="23"/>
  <c r="J158" i="23"/>
  <c r="K158" i="23"/>
  <c r="L158" i="23"/>
  <c r="M158" i="23"/>
  <c r="N158" i="23"/>
  <c r="O158" i="23"/>
  <c r="P158" i="23"/>
  <c r="Q158" i="23"/>
  <c r="E159" i="23"/>
  <c r="F159" i="23"/>
  <c r="G159" i="23"/>
  <c r="H159" i="23"/>
  <c r="I159" i="23"/>
  <c r="J159" i="23"/>
  <c r="K159" i="23"/>
  <c r="L159" i="23"/>
  <c r="M159" i="23"/>
  <c r="N159" i="23"/>
  <c r="O159" i="23"/>
  <c r="P159" i="23"/>
  <c r="Q159" i="23"/>
  <c r="E160" i="23"/>
  <c r="F160" i="23"/>
  <c r="G160" i="23"/>
  <c r="H160" i="23"/>
  <c r="I160" i="23"/>
  <c r="J160" i="23"/>
  <c r="K160" i="23"/>
  <c r="L160" i="23"/>
  <c r="M160" i="23"/>
  <c r="N160" i="23"/>
  <c r="O160" i="23"/>
  <c r="P160" i="23"/>
  <c r="Q160" i="23"/>
  <c r="D158" i="23"/>
  <c r="D159" i="23"/>
  <c r="D160" i="23"/>
  <c r="D157" i="23"/>
  <c r="E89" i="23"/>
  <c r="F89" i="23"/>
  <c r="G89" i="23"/>
  <c r="H89" i="23"/>
  <c r="I89" i="23"/>
  <c r="J89" i="23"/>
  <c r="K89" i="23"/>
  <c r="L89" i="23"/>
  <c r="M89" i="23"/>
  <c r="N89" i="23"/>
  <c r="O89" i="23"/>
  <c r="P89" i="23"/>
  <c r="Q89" i="23"/>
  <c r="E90" i="23"/>
  <c r="F90" i="23"/>
  <c r="G90" i="23"/>
  <c r="H90" i="23"/>
  <c r="I90" i="23"/>
  <c r="J90" i="23"/>
  <c r="K90" i="23"/>
  <c r="L90" i="23"/>
  <c r="M90" i="23"/>
  <c r="N90" i="23"/>
  <c r="O90" i="23"/>
  <c r="P90" i="23"/>
  <c r="Q90" i="23"/>
  <c r="E91" i="23"/>
  <c r="F91" i="23"/>
  <c r="G91" i="23"/>
  <c r="H91" i="23"/>
  <c r="I91" i="23"/>
  <c r="J91" i="23"/>
  <c r="K91" i="23"/>
  <c r="L91" i="23"/>
  <c r="M91" i="23"/>
  <c r="N91" i="23"/>
  <c r="O91" i="23"/>
  <c r="P91" i="23"/>
  <c r="Q91" i="23"/>
  <c r="E92" i="23"/>
  <c r="F92" i="23"/>
  <c r="G92" i="23"/>
  <c r="H92" i="23"/>
  <c r="I92" i="23"/>
  <c r="J92" i="23"/>
  <c r="K92" i="23"/>
  <c r="L92" i="23"/>
  <c r="M92" i="23"/>
  <c r="N92" i="23"/>
  <c r="O92" i="23"/>
  <c r="P92" i="23"/>
  <c r="Q92" i="23"/>
  <c r="D90" i="23"/>
  <c r="D91" i="23"/>
  <c r="D92" i="23"/>
  <c r="D89" i="23"/>
  <c r="E21" i="23"/>
  <c r="F21" i="23"/>
  <c r="G21" i="23"/>
  <c r="H21" i="23"/>
  <c r="I21" i="23"/>
  <c r="J21" i="23"/>
  <c r="K21" i="23"/>
  <c r="L21" i="23"/>
  <c r="M21" i="23"/>
  <c r="N21" i="23"/>
  <c r="O21" i="23"/>
  <c r="P21" i="23"/>
  <c r="Q21" i="23"/>
  <c r="E22" i="23"/>
  <c r="F22" i="23"/>
  <c r="G22" i="23"/>
  <c r="H22" i="23"/>
  <c r="I22" i="23"/>
  <c r="J22" i="23"/>
  <c r="K22" i="23"/>
  <c r="L22" i="23"/>
  <c r="M22" i="23"/>
  <c r="N22" i="23"/>
  <c r="O22" i="23"/>
  <c r="P22" i="23"/>
  <c r="Q22" i="23"/>
  <c r="E23" i="23"/>
  <c r="F23" i="23"/>
  <c r="G23" i="23"/>
  <c r="H23" i="23"/>
  <c r="I23" i="23"/>
  <c r="J23" i="23"/>
  <c r="K23" i="23"/>
  <c r="L23" i="23"/>
  <c r="M23" i="23"/>
  <c r="N23" i="23"/>
  <c r="O23" i="23"/>
  <c r="P23" i="23"/>
  <c r="Q23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D22" i="23"/>
  <c r="D23" i="23"/>
  <c r="D24" i="23"/>
  <c r="D21" i="23"/>
  <c r="E157" i="22"/>
  <c r="F157" i="22"/>
  <c r="G157" i="22"/>
  <c r="H157" i="22"/>
  <c r="I157" i="22"/>
  <c r="J157" i="22"/>
  <c r="K157" i="22"/>
  <c r="L157" i="22"/>
  <c r="M157" i="22"/>
  <c r="N157" i="22"/>
  <c r="O157" i="22"/>
  <c r="P157" i="22"/>
  <c r="Q157" i="22"/>
  <c r="E158" i="22"/>
  <c r="F158" i="22"/>
  <c r="G158" i="22"/>
  <c r="H158" i="22"/>
  <c r="I158" i="22"/>
  <c r="J158" i="22"/>
  <c r="K158" i="22"/>
  <c r="L158" i="22"/>
  <c r="M158" i="22"/>
  <c r="N158" i="22"/>
  <c r="O158" i="22"/>
  <c r="P158" i="22"/>
  <c r="Q158" i="22"/>
  <c r="E159" i="22"/>
  <c r="F159" i="22"/>
  <c r="G159" i="22"/>
  <c r="H159" i="22"/>
  <c r="I159" i="22"/>
  <c r="J159" i="22"/>
  <c r="K159" i="22"/>
  <c r="L159" i="22"/>
  <c r="M159" i="22"/>
  <c r="N159" i="22"/>
  <c r="O159" i="22"/>
  <c r="P159" i="22"/>
  <c r="Q159" i="22"/>
  <c r="E160" i="22"/>
  <c r="F160" i="22"/>
  <c r="G160" i="22"/>
  <c r="H160" i="22"/>
  <c r="I160" i="22"/>
  <c r="J160" i="22"/>
  <c r="K160" i="22"/>
  <c r="L160" i="22"/>
  <c r="M160" i="22"/>
  <c r="N160" i="22"/>
  <c r="O160" i="22"/>
  <c r="P160" i="22"/>
  <c r="Q160" i="22"/>
  <c r="D158" i="22"/>
  <c r="D159" i="22"/>
  <c r="D160" i="22"/>
  <c r="D157" i="22"/>
  <c r="E89" i="22"/>
  <c r="F89" i="22"/>
  <c r="G89" i="22"/>
  <c r="H89" i="22"/>
  <c r="I89" i="22"/>
  <c r="J89" i="22"/>
  <c r="K89" i="22"/>
  <c r="L89" i="22"/>
  <c r="M89" i="22"/>
  <c r="N89" i="22"/>
  <c r="O89" i="22"/>
  <c r="P89" i="22"/>
  <c r="Q89" i="22"/>
  <c r="E90" i="22"/>
  <c r="F90" i="22"/>
  <c r="G90" i="22"/>
  <c r="H90" i="22"/>
  <c r="I90" i="22"/>
  <c r="J90" i="22"/>
  <c r="K90" i="22"/>
  <c r="L90" i="22"/>
  <c r="M90" i="22"/>
  <c r="N90" i="22"/>
  <c r="O90" i="22"/>
  <c r="P90" i="22"/>
  <c r="Q90" i="22"/>
  <c r="E91" i="22"/>
  <c r="F91" i="22"/>
  <c r="G91" i="22"/>
  <c r="H91" i="22"/>
  <c r="I91" i="22"/>
  <c r="J91" i="22"/>
  <c r="K91" i="22"/>
  <c r="L91" i="22"/>
  <c r="M91" i="22"/>
  <c r="N91" i="22"/>
  <c r="O91" i="22"/>
  <c r="P91" i="22"/>
  <c r="Q91" i="22"/>
  <c r="E92" i="22"/>
  <c r="F92" i="22"/>
  <c r="G92" i="22"/>
  <c r="H92" i="22"/>
  <c r="I92" i="22"/>
  <c r="J92" i="22"/>
  <c r="K92" i="22"/>
  <c r="L92" i="22"/>
  <c r="M92" i="22"/>
  <c r="N92" i="22"/>
  <c r="O92" i="22"/>
  <c r="P92" i="22"/>
  <c r="Q92" i="22"/>
  <c r="D90" i="22"/>
  <c r="D91" i="22"/>
  <c r="D92" i="22"/>
  <c r="D89" i="22"/>
  <c r="E21" i="22"/>
  <c r="F21" i="22"/>
  <c r="G21" i="22"/>
  <c r="H21" i="22"/>
  <c r="I21" i="22"/>
  <c r="J21" i="22"/>
  <c r="K21" i="22"/>
  <c r="L21" i="22"/>
  <c r="M21" i="22"/>
  <c r="N21" i="22"/>
  <c r="O21" i="22"/>
  <c r="P21" i="22"/>
  <c r="Q21" i="22"/>
  <c r="E22" i="22"/>
  <c r="F22" i="22"/>
  <c r="G22" i="22"/>
  <c r="H22" i="22"/>
  <c r="I22" i="22"/>
  <c r="J22" i="22"/>
  <c r="K22" i="22"/>
  <c r="L22" i="22"/>
  <c r="M22" i="22"/>
  <c r="N22" i="22"/>
  <c r="O22" i="22"/>
  <c r="P22" i="22"/>
  <c r="Q22" i="22"/>
  <c r="E23" i="22"/>
  <c r="F23" i="22"/>
  <c r="G23" i="22"/>
  <c r="H23" i="22"/>
  <c r="I23" i="22"/>
  <c r="J23" i="22"/>
  <c r="K23" i="22"/>
  <c r="L23" i="22"/>
  <c r="M23" i="22"/>
  <c r="N23" i="22"/>
  <c r="O23" i="22"/>
  <c r="P23" i="22"/>
  <c r="Q23" i="22"/>
  <c r="E24" i="22"/>
  <c r="F24" i="22"/>
  <c r="G24" i="22"/>
  <c r="H24" i="22"/>
  <c r="I24" i="22"/>
  <c r="J24" i="22"/>
  <c r="K24" i="22"/>
  <c r="L24" i="22"/>
  <c r="M24" i="22"/>
  <c r="N24" i="22"/>
  <c r="O24" i="22"/>
  <c r="P24" i="22"/>
  <c r="Q24" i="22"/>
  <c r="D22" i="22"/>
  <c r="D23" i="22"/>
  <c r="D24" i="22"/>
  <c r="D21" i="22"/>
  <c r="E157" i="18"/>
  <c r="F157" i="18"/>
  <c r="G157" i="18"/>
  <c r="H157" i="18"/>
  <c r="I157" i="18"/>
  <c r="J157" i="18"/>
  <c r="K157" i="18"/>
  <c r="L157" i="18"/>
  <c r="M157" i="18"/>
  <c r="N157" i="18"/>
  <c r="O157" i="18"/>
  <c r="P157" i="18"/>
  <c r="Q157" i="18"/>
  <c r="E158" i="18"/>
  <c r="F158" i="18"/>
  <c r="G158" i="18"/>
  <c r="H158" i="18"/>
  <c r="I158" i="18"/>
  <c r="J158" i="18"/>
  <c r="K158" i="18"/>
  <c r="L158" i="18"/>
  <c r="M158" i="18"/>
  <c r="N158" i="18"/>
  <c r="O158" i="18"/>
  <c r="P158" i="18"/>
  <c r="Q158" i="18"/>
  <c r="E159" i="18"/>
  <c r="F159" i="18"/>
  <c r="G159" i="18"/>
  <c r="H159" i="18"/>
  <c r="I159" i="18"/>
  <c r="J159" i="18"/>
  <c r="K159" i="18"/>
  <c r="L159" i="18"/>
  <c r="M159" i="18"/>
  <c r="N159" i="18"/>
  <c r="O159" i="18"/>
  <c r="P159" i="18"/>
  <c r="Q159" i="18"/>
  <c r="E160" i="18"/>
  <c r="F160" i="18"/>
  <c r="G160" i="18"/>
  <c r="H160" i="18"/>
  <c r="I160" i="18"/>
  <c r="J160" i="18"/>
  <c r="K160" i="18"/>
  <c r="L160" i="18"/>
  <c r="M160" i="18"/>
  <c r="N160" i="18"/>
  <c r="O160" i="18"/>
  <c r="P160" i="18"/>
  <c r="Q160" i="18"/>
  <c r="D158" i="18"/>
  <c r="D159" i="18"/>
  <c r="D160" i="18"/>
  <c r="D157" i="18"/>
  <c r="E89" i="18"/>
  <c r="F89" i="18"/>
  <c r="G89" i="18"/>
  <c r="H89" i="18"/>
  <c r="I89" i="18"/>
  <c r="J89" i="18"/>
  <c r="K89" i="18"/>
  <c r="L89" i="18"/>
  <c r="M89" i="18"/>
  <c r="N89" i="18"/>
  <c r="O89" i="18"/>
  <c r="P89" i="18"/>
  <c r="Q89" i="18"/>
  <c r="E90" i="18"/>
  <c r="F90" i="18"/>
  <c r="G90" i="18"/>
  <c r="H90" i="18"/>
  <c r="I90" i="18"/>
  <c r="J90" i="18"/>
  <c r="K90" i="18"/>
  <c r="L90" i="18"/>
  <c r="M90" i="18"/>
  <c r="N90" i="18"/>
  <c r="O90" i="18"/>
  <c r="P90" i="18"/>
  <c r="Q90" i="18"/>
  <c r="E91" i="18"/>
  <c r="F91" i="18"/>
  <c r="G91" i="18"/>
  <c r="H91" i="18"/>
  <c r="I91" i="18"/>
  <c r="J91" i="18"/>
  <c r="K91" i="18"/>
  <c r="L91" i="18"/>
  <c r="M91" i="18"/>
  <c r="N91" i="18"/>
  <c r="O91" i="18"/>
  <c r="P91" i="18"/>
  <c r="Q91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Q92" i="18"/>
  <c r="D90" i="18"/>
  <c r="D91" i="18"/>
  <c r="D92" i="18"/>
  <c r="D89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D22" i="18"/>
  <c r="D23" i="18"/>
  <c r="D24" i="18"/>
  <c r="D21" i="18"/>
  <c r="E191" i="26"/>
  <c r="F191" i="26"/>
  <c r="G191" i="26"/>
  <c r="H191" i="26"/>
  <c r="I191" i="26"/>
  <c r="J191" i="26"/>
  <c r="K191" i="26"/>
  <c r="L191" i="26"/>
  <c r="M191" i="26"/>
  <c r="N191" i="26"/>
  <c r="O191" i="26"/>
  <c r="P191" i="26"/>
  <c r="Q191" i="26"/>
  <c r="E192" i="26"/>
  <c r="F192" i="26"/>
  <c r="G192" i="26"/>
  <c r="H192" i="26"/>
  <c r="I192" i="26"/>
  <c r="J192" i="26"/>
  <c r="K192" i="26"/>
  <c r="L192" i="26"/>
  <c r="M192" i="26"/>
  <c r="N192" i="26"/>
  <c r="O192" i="26"/>
  <c r="P192" i="26"/>
  <c r="Q192" i="26"/>
  <c r="D192" i="26"/>
  <c r="D191" i="26"/>
  <c r="E123" i="26"/>
  <c r="F123" i="26"/>
  <c r="G123" i="26"/>
  <c r="H123" i="26"/>
  <c r="I123" i="26"/>
  <c r="J123" i="26"/>
  <c r="K123" i="26"/>
  <c r="L123" i="26"/>
  <c r="M123" i="26"/>
  <c r="N123" i="26"/>
  <c r="O123" i="26"/>
  <c r="P123" i="26"/>
  <c r="Q123" i="26"/>
  <c r="E124" i="26"/>
  <c r="F124" i="26"/>
  <c r="G124" i="26"/>
  <c r="H124" i="26"/>
  <c r="I124" i="26"/>
  <c r="J124" i="26"/>
  <c r="K124" i="26"/>
  <c r="L124" i="26"/>
  <c r="M124" i="26"/>
  <c r="N124" i="26"/>
  <c r="O124" i="26"/>
  <c r="P124" i="26"/>
  <c r="Q124" i="26"/>
  <c r="D124" i="26"/>
  <c r="D123" i="26"/>
  <c r="E55" i="26"/>
  <c r="F55" i="26"/>
  <c r="G55" i="26"/>
  <c r="H55" i="26"/>
  <c r="I55" i="26"/>
  <c r="J55" i="26"/>
  <c r="K55" i="26"/>
  <c r="L55" i="26"/>
  <c r="M55" i="26"/>
  <c r="N55" i="26"/>
  <c r="O55" i="26"/>
  <c r="P55" i="26"/>
  <c r="Q55" i="26"/>
  <c r="E56" i="26"/>
  <c r="F56" i="26"/>
  <c r="G56" i="26"/>
  <c r="H56" i="26"/>
  <c r="I56" i="26"/>
  <c r="J56" i="26"/>
  <c r="K56" i="26"/>
  <c r="L56" i="26"/>
  <c r="M56" i="26"/>
  <c r="N56" i="26"/>
  <c r="O56" i="26"/>
  <c r="P56" i="26"/>
  <c r="Q56" i="26"/>
  <c r="D56" i="26"/>
  <c r="D55" i="26"/>
  <c r="E191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E192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D192" i="25"/>
  <c r="D191" i="25"/>
  <c r="E123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E124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D124" i="25"/>
  <c r="D123" i="25"/>
  <c r="E55" i="25"/>
  <c r="F55" i="25"/>
  <c r="G55" i="25"/>
  <c r="H55" i="25"/>
  <c r="I55" i="25"/>
  <c r="J55" i="25"/>
  <c r="K55" i="25"/>
  <c r="L55" i="25"/>
  <c r="M55" i="25"/>
  <c r="N55" i="25"/>
  <c r="O55" i="25"/>
  <c r="P55" i="25"/>
  <c r="Q55" i="25"/>
  <c r="E56" i="25"/>
  <c r="F56" i="25"/>
  <c r="G56" i="25"/>
  <c r="H56" i="25"/>
  <c r="I56" i="25"/>
  <c r="J56" i="25"/>
  <c r="K56" i="25"/>
  <c r="L56" i="25"/>
  <c r="M56" i="25"/>
  <c r="N56" i="25"/>
  <c r="O56" i="25"/>
  <c r="P56" i="25"/>
  <c r="Q56" i="25"/>
  <c r="D56" i="25"/>
  <c r="D55" i="25"/>
  <c r="E191" i="23"/>
  <c r="F191" i="23"/>
  <c r="G191" i="23"/>
  <c r="H191" i="23"/>
  <c r="I191" i="23"/>
  <c r="J191" i="23"/>
  <c r="K191" i="23"/>
  <c r="L191" i="23"/>
  <c r="M191" i="23"/>
  <c r="N191" i="23"/>
  <c r="O191" i="23"/>
  <c r="P191" i="23"/>
  <c r="Q191" i="23"/>
  <c r="E192" i="23"/>
  <c r="F192" i="23"/>
  <c r="G192" i="23"/>
  <c r="H192" i="23"/>
  <c r="I192" i="23"/>
  <c r="J192" i="23"/>
  <c r="K192" i="23"/>
  <c r="L192" i="23"/>
  <c r="M192" i="23"/>
  <c r="N192" i="23"/>
  <c r="O192" i="23"/>
  <c r="P192" i="23"/>
  <c r="Q192" i="23"/>
  <c r="D192" i="23"/>
  <c r="D191" i="23"/>
  <c r="E123" i="23"/>
  <c r="F123" i="23"/>
  <c r="G123" i="23"/>
  <c r="H123" i="23"/>
  <c r="I123" i="23"/>
  <c r="J123" i="23"/>
  <c r="K123" i="23"/>
  <c r="L123" i="23"/>
  <c r="M123" i="23"/>
  <c r="N123" i="23"/>
  <c r="O123" i="23"/>
  <c r="P123" i="23"/>
  <c r="Q123" i="23"/>
  <c r="E124" i="23"/>
  <c r="F124" i="23"/>
  <c r="G124" i="23"/>
  <c r="H124" i="23"/>
  <c r="I124" i="23"/>
  <c r="J124" i="23"/>
  <c r="K124" i="23"/>
  <c r="L124" i="23"/>
  <c r="M124" i="23"/>
  <c r="N124" i="23"/>
  <c r="O124" i="23"/>
  <c r="P124" i="23"/>
  <c r="Q124" i="23"/>
  <c r="D124" i="23"/>
  <c r="D123" i="23"/>
  <c r="E55" i="23"/>
  <c r="F55" i="23"/>
  <c r="G55" i="23"/>
  <c r="H55" i="23"/>
  <c r="I55" i="23"/>
  <c r="J55" i="23"/>
  <c r="K55" i="23"/>
  <c r="L55" i="23"/>
  <c r="M55" i="23"/>
  <c r="N55" i="23"/>
  <c r="O55" i="23"/>
  <c r="P55" i="23"/>
  <c r="Q55" i="23"/>
  <c r="E56" i="23"/>
  <c r="F56" i="23"/>
  <c r="G56" i="23"/>
  <c r="H56" i="23"/>
  <c r="I56" i="23"/>
  <c r="J56" i="23"/>
  <c r="K56" i="23"/>
  <c r="L56" i="23"/>
  <c r="M56" i="23"/>
  <c r="N56" i="23"/>
  <c r="O56" i="23"/>
  <c r="P56" i="23"/>
  <c r="Q56" i="23"/>
  <c r="D56" i="23"/>
  <c r="D55" i="23"/>
  <c r="E191" i="22"/>
  <c r="F191" i="22"/>
  <c r="G191" i="22"/>
  <c r="H191" i="22"/>
  <c r="I191" i="22"/>
  <c r="J191" i="22"/>
  <c r="K191" i="22"/>
  <c r="L191" i="22"/>
  <c r="M191" i="22"/>
  <c r="N191" i="22"/>
  <c r="O191" i="22"/>
  <c r="P191" i="22"/>
  <c r="Q191" i="22"/>
  <c r="E192" i="22"/>
  <c r="F192" i="22"/>
  <c r="G192" i="22"/>
  <c r="H192" i="22"/>
  <c r="I192" i="22"/>
  <c r="J192" i="22"/>
  <c r="K192" i="22"/>
  <c r="L192" i="22"/>
  <c r="M192" i="22"/>
  <c r="N192" i="22"/>
  <c r="O192" i="22"/>
  <c r="P192" i="22"/>
  <c r="Q192" i="22"/>
  <c r="D192" i="22"/>
  <c r="D191" i="22"/>
  <c r="E123" i="22"/>
  <c r="F123" i="22"/>
  <c r="G123" i="22"/>
  <c r="H123" i="22"/>
  <c r="I123" i="22"/>
  <c r="J123" i="22"/>
  <c r="K123" i="22"/>
  <c r="L123" i="22"/>
  <c r="M123" i="22"/>
  <c r="N123" i="22"/>
  <c r="O123" i="22"/>
  <c r="P123" i="22"/>
  <c r="Q123" i="22"/>
  <c r="E124" i="22"/>
  <c r="F124" i="22"/>
  <c r="G124" i="22"/>
  <c r="H124" i="22"/>
  <c r="I124" i="22"/>
  <c r="J124" i="22"/>
  <c r="K124" i="22"/>
  <c r="L124" i="22"/>
  <c r="M124" i="22"/>
  <c r="N124" i="22"/>
  <c r="O124" i="22"/>
  <c r="P124" i="22"/>
  <c r="Q124" i="22"/>
  <c r="D124" i="22"/>
  <c r="D123" i="22"/>
  <c r="E55" i="22"/>
  <c r="F55" i="22"/>
  <c r="G55" i="22"/>
  <c r="H55" i="22"/>
  <c r="I55" i="22"/>
  <c r="J55" i="22"/>
  <c r="K55" i="22"/>
  <c r="L55" i="22"/>
  <c r="M55" i="22"/>
  <c r="N55" i="22"/>
  <c r="O55" i="22"/>
  <c r="P55" i="22"/>
  <c r="Q55" i="22"/>
  <c r="E56" i="22"/>
  <c r="F56" i="22"/>
  <c r="G56" i="22"/>
  <c r="H56" i="22"/>
  <c r="I56" i="22"/>
  <c r="J56" i="22"/>
  <c r="K56" i="22"/>
  <c r="L56" i="22"/>
  <c r="M56" i="22"/>
  <c r="N56" i="22"/>
  <c r="O56" i="22"/>
  <c r="P56" i="22"/>
  <c r="Q56" i="22"/>
  <c r="D56" i="22"/>
  <c r="D55" i="22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E56" i="18"/>
  <c r="F56" i="18"/>
  <c r="G56" i="18"/>
  <c r="H56" i="18"/>
  <c r="I56" i="18"/>
  <c r="J56" i="18"/>
  <c r="K56" i="18"/>
  <c r="L56" i="18"/>
  <c r="M56" i="18"/>
  <c r="N56" i="18"/>
  <c r="O56" i="18"/>
  <c r="P56" i="18"/>
  <c r="Q56" i="18"/>
  <c r="E123" i="18"/>
  <c r="F123" i="18"/>
  <c r="G123" i="18"/>
  <c r="H123" i="18"/>
  <c r="I123" i="18"/>
  <c r="J123" i="18"/>
  <c r="K123" i="18"/>
  <c r="L123" i="18"/>
  <c r="M123" i="18"/>
  <c r="N123" i="18"/>
  <c r="O123" i="18"/>
  <c r="P123" i="18"/>
  <c r="Q123" i="18"/>
  <c r="E124" i="18"/>
  <c r="F124" i="18"/>
  <c r="G124" i="18"/>
  <c r="H124" i="18"/>
  <c r="I124" i="18"/>
  <c r="J124" i="18"/>
  <c r="K124" i="18"/>
  <c r="L124" i="18"/>
  <c r="M124" i="18"/>
  <c r="N124" i="18"/>
  <c r="O124" i="18"/>
  <c r="P124" i="18"/>
  <c r="Q124" i="18"/>
  <c r="E191" i="18"/>
  <c r="F191" i="18"/>
  <c r="G191" i="18"/>
  <c r="H191" i="18"/>
  <c r="I191" i="18"/>
  <c r="J191" i="18"/>
  <c r="K191" i="18"/>
  <c r="L191" i="18"/>
  <c r="M191" i="18"/>
  <c r="N191" i="18"/>
  <c r="O191" i="18"/>
  <c r="P191" i="18"/>
  <c r="Q191" i="18"/>
  <c r="E192" i="18"/>
  <c r="F192" i="18"/>
  <c r="G192" i="18"/>
  <c r="H192" i="18"/>
  <c r="I192" i="18"/>
  <c r="J192" i="18"/>
  <c r="K192" i="18"/>
  <c r="L192" i="18"/>
  <c r="M192" i="18"/>
  <c r="N192" i="18"/>
  <c r="O192" i="18"/>
  <c r="P192" i="18"/>
  <c r="Q192" i="18"/>
  <c r="D192" i="18"/>
  <c r="D191" i="18"/>
  <c r="E193" i="26"/>
  <c r="F193" i="26"/>
  <c r="G193" i="26"/>
  <c r="H193" i="26"/>
  <c r="I193" i="26"/>
  <c r="J193" i="26"/>
  <c r="K193" i="26"/>
  <c r="L193" i="26"/>
  <c r="M193" i="26"/>
  <c r="N193" i="26"/>
  <c r="O193" i="26"/>
  <c r="P193" i="26"/>
  <c r="Q193" i="26"/>
  <c r="E194" i="26"/>
  <c r="F194" i="26"/>
  <c r="G194" i="26"/>
  <c r="H194" i="26"/>
  <c r="I194" i="26"/>
  <c r="J194" i="26"/>
  <c r="K194" i="26"/>
  <c r="L194" i="26"/>
  <c r="M194" i="26"/>
  <c r="N194" i="26"/>
  <c r="O194" i="26"/>
  <c r="P194" i="26"/>
  <c r="Q194" i="26"/>
  <c r="E195" i="26"/>
  <c r="F195" i="26"/>
  <c r="G195" i="26"/>
  <c r="H195" i="26"/>
  <c r="I195" i="26"/>
  <c r="J195" i="26"/>
  <c r="K195" i="26"/>
  <c r="L195" i="26"/>
  <c r="M195" i="26"/>
  <c r="N195" i="26"/>
  <c r="O195" i="26"/>
  <c r="P195" i="26"/>
  <c r="Q195" i="26"/>
  <c r="E196" i="26"/>
  <c r="F196" i="26"/>
  <c r="G196" i="26"/>
  <c r="H196" i="26"/>
  <c r="I196" i="26"/>
  <c r="J196" i="26"/>
  <c r="K196" i="26"/>
  <c r="L196" i="26"/>
  <c r="M196" i="26"/>
  <c r="N196" i="26"/>
  <c r="O196" i="26"/>
  <c r="P196" i="26"/>
  <c r="Q196" i="26"/>
  <c r="E197" i="26"/>
  <c r="F197" i="26"/>
  <c r="G197" i="26"/>
  <c r="H197" i="26"/>
  <c r="I197" i="26"/>
  <c r="J197" i="26"/>
  <c r="K197" i="26"/>
  <c r="L197" i="26"/>
  <c r="M197" i="26"/>
  <c r="N197" i="26"/>
  <c r="O197" i="26"/>
  <c r="P197" i="26"/>
  <c r="Q197" i="26"/>
  <c r="E198" i="26"/>
  <c r="F198" i="26"/>
  <c r="G198" i="26"/>
  <c r="H198" i="26"/>
  <c r="I198" i="26"/>
  <c r="J198" i="26"/>
  <c r="K198" i="26"/>
  <c r="L198" i="26"/>
  <c r="M198" i="26"/>
  <c r="N198" i="26"/>
  <c r="O198" i="26"/>
  <c r="P198" i="26"/>
  <c r="Q198" i="26"/>
  <c r="E199" i="26"/>
  <c r="F199" i="26"/>
  <c r="G199" i="26"/>
  <c r="H199" i="26"/>
  <c r="I199" i="26"/>
  <c r="J199" i="26"/>
  <c r="K199" i="26"/>
  <c r="L199" i="26"/>
  <c r="M199" i="26"/>
  <c r="N199" i="26"/>
  <c r="O199" i="26"/>
  <c r="P199" i="26"/>
  <c r="Q199" i="26"/>
  <c r="E200" i="26"/>
  <c r="F200" i="26"/>
  <c r="G200" i="26"/>
  <c r="H200" i="26"/>
  <c r="I200" i="26"/>
  <c r="J200" i="26"/>
  <c r="K200" i="26"/>
  <c r="L200" i="26"/>
  <c r="M200" i="26"/>
  <c r="N200" i="26"/>
  <c r="O200" i="26"/>
  <c r="P200" i="26"/>
  <c r="Q200" i="26"/>
  <c r="D194" i="26"/>
  <c r="D195" i="26"/>
  <c r="D196" i="26"/>
  <c r="D197" i="26"/>
  <c r="D198" i="26"/>
  <c r="D199" i="26"/>
  <c r="D200" i="26"/>
  <c r="D193" i="26"/>
  <c r="E125" i="26"/>
  <c r="F125" i="26"/>
  <c r="G125" i="26"/>
  <c r="H125" i="26"/>
  <c r="I125" i="26"/>
  <c r="J125" i="26"/>
  <c r="K125" i="26"/>
  <c r="L125" i="26"/>
  <c r="M125" i="26"/>
  <c r="N125" i="26"/>
  <c r="O125" i="26"/>
  <c r="P125" i="26"/>
  <c r="Q125" i="26"/>
  <c r="E126" i="26"/>
  <c r="F126" i="26"/>
  <c r="G126" i="26"/>
  <c r="H126" i="26"/>
  <c r="I126" i="26"/>
  <c r="J126" i="26"/>
  <c r="K126" i="26"/>
  <c r="L126" i="26"/>
  <c r="M126" i="26"/>
  <c r="N126" i="26"/>
  <c r="O126" i="26"/>
  <c r="P126" i="26"/>
  <c r="Q126" i="26"/>
  <c r="E127" i="26"/>
  <c r="F127" i="26"/>
  <c r="G127" i="26"/>
  <c r="H127" i="26"/>
  <c r="I127" i="26"/>
  <c r="J127" i="26"/>
  <c r="K127" i="26"/>
  <c r="L127" i="26"/>
  <c r="M127" i="26"/>
  <c r="N127" i="26"/>
  <c r="O127" i="26"/>
  <c r="P127" i="26"/>
  <c r="Q127" i="26"/>
  <c r="E128" i="26"/>
  <c r="F128" i="26"/>
  <c r="G128" i="26"/>
  <c r="H128" i="26"/>
  <c r="I128" i="26"/>
  <c r="J128" i="26"/>
  <c r="K128" i="26"/>
  <c r="L128" i="26"/>
  <c r="M128" i="26"/>
  <c r="N128" i="26"/>
  <c r="O128" i="26"/>
  <c r="P128" i="26"/>
  <c r="Q128" i="26"/>
  <c r="E129" i="26"/>
  <c r="F129" i="26"/>
  <c r="G129" i="26"/>
  <c r="H129" i="26"/>
  <c r="I129" i="26"/>
  <c r="J129" i="26"/>
  <c r="K129" i="26"/>
  <c r="L129" i="26"/>
  <c r="M129" i="26"/>
  <c r="N129" i="26"/>
  <c r="O129" i="26"/>
  <c r="P129" i="26"/>
  <c r="Q129" i="26"/>
  <c r="E130" i="26"/>
  <c r="F130" i="26"/>
  <c r="G130" i="26"/>
  <c r="H130" i="26"/>
  <c r="I130" i="26"/>
  <c r="J130" i="26"/>
  <c r="K130" i="26"/>
  <c r="L130" i="26"/>
  <c r="M130" i="26"/>
  <c r="N130" i="26"/>
  <c r="O130" i="26"/>
  <c r="P130" i="26"/>
  <c r="Q130" i="26"/>
  <c r="E131" i="26"/>
  <c r="F131" i="26"/>
  <c r="G131" i="26"/>
  <c r="H131" i="26"/>
  <c r="I131" i="26"/>
  <c r="J131" i="26"/>
  <c r="K131" i="26"/>
  <c r="L131" i="26"/>
  <c r="M131" i="26"/>
  <c r="N131" i="26"/>
  <c r="O131" i="26"/>
  <c r="P131" i="26"/>
  <c r="Q131" i="26"/>
  <c r="E132" i="26"/>
  <c r="F132" i="26"/>
  <c r="G132" i="26"/>
  <c r="H132" i="26"/>
  <c r="I132" i="26"/>
  <c r="J132" i="26"/>
  <c r="K132" i="26"/>
  <c r="L132" i="26"/>
  <c r="M132" i="26"/>
  <c r="N132" i="26"/>
  <c r="O132" i="26"/>
  <c r="P132" i="26"/>
  <c r="Q132" i="26"/>
  <c r="D126" i="26"/>
  <c r="D127" i="26"/>
  <c r="D128" i="26"/>
  <c r="D129" i="26"/>
  <c r="D130" i="26"/>
  <c r="D131" i="26"/>
  <c r="D132" i="26"/>
  <c r="D125" i="26"/>
  <c r="E57" i="26"/>
  <c r="F57" i="26"/>
  <c r="G57" i="26"/>
  <c r="H57" i="26"/>
  <c r="I57" i="26"/>
  <c r="J57" i="26"/>
  <c r="K57" i="26"/>
  <c r="L57" i="26"/>
  <c r="M57" i="26"/>
  <c r="N57" i="26"/>
  <c r="O57" i="26"/>
  <c r="P57" i="26"/>
  <c r="Q57" i="26"/>
  <c r="E58" i="26"/>
  <c r="F58" i="26"/>
  <c r="G58" i="26"/>
  <c r="H58" i="26"/>
  <c r="I58" i="26"/>
  <c r="J58" i="26"/>
  <c r="K58" i="26"/>
  <c r="L58" i="26"/>
  <c r="M58" i="26"/>
  <c r="N58" i="26"/>
  <c r="O58" i="26"/>
  <c r="P58" i="26"/>
  <c r="Q58" i="26"/>
  <c r="E59" i="26"/>
  <c r="F59" i="26"/>
  <c r="G59" i="26"/>
  <c r="H59" i="26"/>
  <c r="I59" i="26"/>
  <c r="J59" i="26"/>
  <c r="K59" i="26"/>
  <c r="L59" i="26"/>
  <c r="M59" i="26"/>
  <c r="N59" i="26"/>
  <c r="O59" i="26"/>
  <c r="P59" i="26"/>
  <c r="Q59" i="26"/>
  <c r="E60" i="26"/>
  <c r="F60" i="26"/>
  <c r="G60" i="26"/>
  <c r="H60" i="26"/>
  <c r="I60" i="26"/>
  <c r="J60" i="26"/>
  <c r="K60" i="26"/>
  <c r="L60" i="26"/>
  <c r="M60" i="26"/>
  <c r="N60" i="26"/>
  <c r="O60" i="26"/>
  <c r="P60" i="26"/>
  <c r="Q60" i="26"/>
  <c r="E61" i="26"/>
  <c r="F61" i="26"/>
  <c r="G61" i="26"/>
  <c r="H61" i="26"/>
  <c r="I61" i="26"/>
  <c r="J61" i="26"/>
  <c r="K61" i="26"/>
  <c r="L61" i="26"/>
  <c r="M61" i="26"/>
  <c r="N61" i="26"/>
  <c r="O61" i="26"/>
  <c r="P61" i="26"/>
  <c r="Q61" i="26"/>
  <c r="E62" i="26"/>
  <c r="F62" i="26"/>
  <c r="G62" i="26"/>
  <c r="H62" i="26"/>
  <c r="I62" i="26"/>
  <c r="J62" i="26"/>
  <c r="K62" i="26"/>
  <c r="L62" i="26"/>
  <c r="M62" i="26"/>
  <c r="N62" i="26"/>
  <c r="O62" i="26"/>
  <c r="P62" i="26"/>
  <c r="Q62" i="26"/>
  <c r="E63" i="26"/>
  <c r="F63" i="26"/>
  <c r="G63" i="26"/>
  <c r="H63" i="26"/>
  <c r="I63" i="26"/>
  <c r="J63" i="26"/>
  <c r="K63" i="26"/>
  <c r="L63" i="26"/>
  <c r="M63" i="26"/>
  <c r="N63" i="26"/>
  <c r="O63" i="26"/>
  <c r="P63" i="26"/>
  <c r="Q63" i="26"/>
  <c r="E64" i="26"/>
  <c r="F64" i="26"/>
  <c r="G64" i="26"/>
  <c r="H64" i="26"/>
  <c r="I64" i="26"/>
  <c r="J64" i="26"/>
  <c r="K64" i="26"/>
  <c r="L64" i="26"/>
  <c r="M64" i="26"/>
  <c r="N64" i="26"/>
  <c r="O64" i="26"/>
  <c r="P64" i="26"/>
  <c r="Q64" i="26"/>
  <c r="D58" i="26"/>
  <c r="D59" i="26"/>
  <c r="D60" i="26"/>
  <c r="D61" i="26"/>
  <c r="D62" i="26"/>
  <c r="D63" i="26"/>
  <c r="D64" i="26"/>
  <c r="D57" i="26"/>
  <c r="E193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E194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E195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E196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E197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E198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E199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E200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D194" i="25"/>
  <c r="D195" i="25"/>
  <c r="D196" i="25"/>
  <c r="D197" i="25"/>
  <c r="D198" i="25"/>
  <c r="D199" i="25"/>
  <c r="D200" i="25"/>
  <c r="D193" i="25"/>
  <c r="E125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E126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E127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E128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E129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E130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E131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E132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D126" i="25"/>
  <c r="D127" i="25"/>
  <c r="D128" i="25"/>
  <c r="D129" i="25"/>
  <c r="D130" i="25"/>
  <c r="D131" i="25"/>
  <c r="D132" i="25"/>
  <c r="D125" i="25"/>
  <c r="E57" i="25"/>
  <c r="F57" i="25"/>
  <c r="G57" i="25"/>
  <c r="H57" i="25"/>
  <c r="I57" i="25"/>
  <c r="J57" i="25"/>
  <c r="K57" i="25"/>
  <c r="L57" i="25"/>
  <c r="M57" i="25"/>
  <c r="N57" i="25"/>
  <c r="O57" i="25"/>
  <c r="P57" i="25"/>
  <c r="Q57" i="25"/>
  <c r="E58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E61" i="25"/>
  <c r="F61" i="25"/>
  <c r="G61" i="25"/>
  <c r="H61" i="25"/>
  <c r="I61" i="25"/>
  <c r="J61" i="25"/>
  <c r="K61" i="25"/>
  <c r="L61" i="25"/>
  <c r="M61" i="25"/>
  <c r="N61" i="25"/>
  <c r="O61" i="25"/>
  <c r="P61" i="25"/>
  <c r="Q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D58" i="25"/>
  <c r="D59" i="25"/>
  <c r="D60" i="25"/>
  <c r="D61" i="25"/>
  <c r="D62" i="25"/>
  <c r="D63" i="25"/>
  <c r="D64" i="25"/>
  <c r="D57" i="25"/>
  <c r="E193" i="23"/>
  <c r="F193" i="23"/>
  <c r="G193" i="23"/>
  <c r="H193" i="23"/>
  <c r="I193" i="23"/>
  <c r="J193" i="23"/>
  <c r="K193" i="23"/>
  <c r="L193" i="23"/>
  <c r="M193" i="23"/>
  <c r="N193" i="23"/>
  <c r="O193" i="23"/>
  <c r="P193" i="23"/>
  <c r="Q193" i="23"/>
  <c r="E194" i="23"/>
  <c r="F194" i="23"/>
  <c r="G194" i="23"/>
  <c r="H194" i="23"/>
  <c r="I194" i="23"/>
  <c r="J194" i="23"/>
  <c r="K194" i="23"/>
  <c r="L194" i="23"/>
  <c r="M194" i="23"/>
  <c r="N194" i="23"/>
  <c r="O194" i="23"/>
  <c r="P194" i="23"/>
  <c r="Q194" i="23"/>
  <c r="E195" i="23"/>
  <c r="F195" i="23"/>
  <c r="G195" i="23"/>
  <c r="H195" i="23"/>
  <c r="I195" i="23"/>
  <c r="J195" i="23"/>
  <c r="K195" i="23"/>
  <c r="L195" i="23"/>
  <c r="M195" i="23"/>
  <c r="N195" i="23"/>
  <c r="O195" i="23"/>
  <c r="P195" i="23"/>
  <c r="Q195" i="23"/>
  <c r="E196" i="23"/>
  <c r="F196" i="23"/>
  <c r="G196" i="23"/>
  <c r="H196" i="23"/>
  <c r="I196" i="23"/>
  <c r="J196" i="23"/>
  <c r="K196" i="23"/>
  <c r="L196" i="23"/>
  <c r="M196" i="23"/>
  <c r="N196" i="23"/>
  <c r="O196" i="23"/>
  <c r="P196" i="23"/>
  <c r="Q196" i="23"/>
  <c r="E197" i="23"/>
  <c r="F197" i="23"/>
  <c r="G197" i="23"/>
  <c r="H197" i="23"/>
  <c r="I197" i="23"/>
  <c r="J197" i="23"/>
  <c r="K197" i="23"/>
  <c r="L197" i="23"/>
  <c r="M197" i="23"/>
  <c r="N197" i="23"/>
  <c r="O197" i="23"/>
  <c r="P197" i="23"/>
  <c r="Q197" i="23"/>
  <c r="E198" i="23"/>
  <c r="F198" i="23"/>
  <c r="G198" i="23"/>
  <c r="H198" i="23"/>
  <c r="I198" i="23"/>
  <c r="J198" i="23"/>
  <c r="K198" i="23"/>
  <c r="L198" i="23"/>
  <c r="M198" i="23"/>
  <c r="N198" i="23"/>
  <c r="O198" i="23"/>
  <c r="P198" i="23"/>
  <c r="Q198" i="23"/>
  <c r="E199" i="23"/>
  <c r="F199" i="23"/>
  <c r="G199" i="23"/>
  <c r="H199" i="23"/>
  <c r="I199" i="23"/>
  <c r="J199" i="23"/>
  <c r="K199" i="23"/>
  <c r="L199" i="23"/>
  <c r="M199" i="23"/>
  <c r="N199" i="23"/>
  <c r="O199" i="23"/>
  <c r="P199" i="23"/>
  <c r="Q199" i="23"/>
  <c r="E200" i="23"/>
  <c r="F200" i="23"/>
  <c r="G200" i="23"/>
  <c r="H200" i="23"/>
  <c r="I200" i="23"/>
  <c r="J200" i="23"/>
  <c r="K200" i="23"/>
  <c r="L200" i="23"/>
  <c r="M200" i="23"/>
  <c r="N200" i="23"/>
  <c r="O200" i="23"/>
  <c r="P200" i="23"/>
  <c r="Q200" i="23"/>
  <c r="D194" i="23"/>
  <c r="D195" i="23"/>
  <c r="D196" i="23"/>
  <c r="D197" i="23"/>
  <c r="D198" i="23"/>
  <c r="D199" i="23"/>
  <c r="D200" i="23"/>
  <c r="D193" i="23"/>
  <c r="E125" i="23"/>
  <c r="F125" i="23"/>
  <c r="G125" i="23"/>
  <c r="H125" i="23"/>
  <c r="I125" i="23"/>
  <c r="J125" i="23"/>
  <c r="K125" i="23"/>
  <c r="L125" i="23"/>
  <c r="M125" i="23"/>
  <c r="N125" i="23"/>
  <c r="O125" i="23"/>
  <c r="P125" i="23"/>
  <c r="Q125" i="23"/>
  <c r="E126" i="23"/>
  <c r="F126" i="23"/>
  <c r="G126" i="23"/>
  <c r="H126" i="23"/>
  <c r="I126" i="23"/>
  <c r="J126" i="23"/>
  <c r="K126" i="23"/>
  <c r="L126" i="23"/>
  <c r="M126" i="23"/>
  <c r="N126" i="23"/>
  <c r="O126" i="23"/>
  <c r="P126" i="23"/>
  <c r="Q126" i="23"/>
  <c r="E127" i="23"/>
  <c r="F127" i="23"/>
  <c r="G127" i="23"/>
  <c r="H127" i="23"/>
  <c r="I127" i="23"/>
  <c r="J127" i="23"/>
  <c r="K127" i="23"/>
  <c r="L127" i="23"/>
  <c r="M127" i="23"/>
  <c r="N127" i="23"/>
  <c r="O127" i="23"/>
  <c r="P127" i="23"/>
  <c r="Q127" i="23"/>
  <c r="E128" i="23"/>
  <c r="F128" i="23"/>
  <c r="G128" i="23"/>
  <c r="H128" i="23"/>
  <c r="I128" i="23"/>
  <c r="J128" i="23"/>
  <c r="K128" i="23"/>
  <c r="L128" i="23"/>
  <c r="M128" i="23"/>
  <c r="N128" i="23"/>
  <c r="O128" i="23"/>
  <c r="P128" i="23"/>
  <c r="Q128" i="23"/>
  <c r="E129" i="23"/>
  <c r="F129" i="23"/>
  <c r="G129" i="23"/>
  <c r="H129" i="23"/>
  <c r="I129" i="23"/>
  <c r="J129" i="23"/>
  <c r="K129" i="23"/>
  <c r="L129" i="23"/>
  <c r="M129" i="23"/>
  <c r="N129" i="23"/>
  <c r="O129" i="23"/>
  <c r="P129" i="23"/>
  <c r="Q129" i="23"/>
  <c r="E130" i="23"/>
  <c r="F130" i="23"/>
  <c r="G130" i="23"/>
  <c r="H130" i="23"/>
  <c r="I130" i="23"/>
  <c r="J130" i="23"/>
  <c r="K130" i="23"/>
  <c r="L130" i="23"/>
  <c r="M130" i="23"/>
  <c r="N130" i="23"/>
  <c r="O130" i="23"/>
  <c r="P130" i="23"/>
  <c r="Q130" i="23"/>
  <c r="E131" i="23"/>
  <c r="F131" i="23"/>
  <c r="G131" i="23"/>
  <c r="H131" i="23"/>
  <c r="I131" i="23"/>
  <c r="J131" i="23"/>
  <c r="K131" i="23"/>
  <c r="L131" i="23"/>
  <c r="M131" i="23"/>
  <c r="N131" i="23"/>
  <c r="O131" i="23"/>
  <c r="P131" i="23"/>
  <c r="Q131" i="23"/>
  <c r="E132" i="23"/>
  <c r="F132" i="23"/>
  <c r="G132" i="23"/>
  <c r="H132" i="23"/>
  <c r="I132" i="23"/>
  <c r="J132" i="23"/>
  <c r="K132" i="23"/>
  <c r="L132" i="23"/>
  <c r="M132" i="23"/>
  <c r="N132" i="23"/>
  <c r="O132" i="23"/>
  <c r="P132" i="23"/>
  <c r="Q132" i="23"/>
  <c r="D126" i="23"/>
  <c r="D127" i="23"/>
  <c r="D128" i="23"/>
  <c r="D129" i="23"/>
  <c r="D130" i="23"/>
  <c r="D131" i="23"/>
  <c r="D132" i="23"/>
  <c r="D125" i="23"/>
  <c r="E57" i="23"/>
  <c r="F57" i="23"/>
  <c r="G57" i="23"/>
  <c r="H57" i="23"/>
  <c r="I57" i="23"/>
  <c r="J57" i="23"/>
  <c r="K57" i="23"/>
  <c r="L57" i="23"/>
  <c r="M57" i="23"/>
  <c r="N57" i="23"/>
  <c r="O57" i="23"/>
  <c r="P57" i="23"/>
  <c r="Q57" i="23"/>
  <c r="E58" i="23"/>
  <c r="F58" i="23"/>
  <c r="G58" i="23"/>
  <c r="H58" i="23"/>
  <c r="I58" i="23"/>
  <c r="J58" i="23"/>
  <c r="K58" i="23"/>
  <c r="L58" i="23"/>
  <c r="M58" i="23"/>
  <c r="N58" i="23"/>
  <c r="O58" i="23"/>
  <c r="P58" i="23"/>
  <c r="Q58" i="23"/>
  <c r="E59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E60" i="23"/>
  <c r="F60" i="23"/>
  <c r="G60" i="23"/>
  <c r="H60" i="23"/>
  <c r="I60" i="23"/>
  <c r="J60" i="23"/>
  <c r="K60" i="23"/>
  <c r="L60" i="23"/>
  <c r="M60" i="23"/>
  <c r="N60" i="23"/>
  <c r="O60" i="23"/>
  <c r="P60" i="23"/>
  <c r="Q60" i="23"/>
  <c r="E61" i="23"/>
  <c r="F61" i="23"/>
  <c r="G61" i="23"/>
  <c r="H61" i="23"/>
  <c r="I61" i="23"/>
  <c r="J61" i="23"/>
  <c r="K61" i="23"/>
  <c r="L61" i="23"/>
  <c r="M61" i="23"/>
  <c r="N61" i="23"/>
  <c r="O61" i="23"/>
  <c r="P61" i="23"/>
  <c r="Q61" i="23"/>
  <c r="E62" i="23"/>
  <c r="F62" i="23"/>
  <c r="G62" i="23"/>
  <c r="H62" i="23"/>
  <c r="I62" i="23"/>
  <c r="J62" i="23"/>
  <c r="K62" i="23"/>
  <c r="L62" i="23"/>
  <c r="M62" i="23"/>
  <c r="N62" i="23"/>
  <c r="O62" i="23"/>
  <c r="P62" i="23"/>
  <c r="Q62" i="23"/>
  <c r="E63" i="23"/>
  <c r="F63" i="23"/>
  <c r="G63" i="23"/>
  <c r="H63" i="23"/>
  <c r="I63" i="23"/>
  <c r="J63" i="23"/>
  <c r="K63" i="23"/>
  <c r="L63" i="23"/>
  <c r="M63" i="23"/>
  <c r="N63" i="23"/>
  <c r="O63" i="23"/>
  <c r="P63" i="23"/>
  <c r="Q63" i="23"/>
  <c r="E64" i="23"/>
  <c r="F64" i="23"/>
  <c r="G64" i="23"/>
  <c r="H64" i="23"/>
  <c r="I64" i="23"/>
  <c r="J64" i="23"/>
  <c r="K64" i="23"/>
  <c r="L64" i="23"/>
  <c r="M64" i="23"/>
  <c r="N64" i="23"/>
  <c r="O64" i="23"/>
  <c r="P64" i="23"/>
  <c r="Q64" i="23"/>
  <c r="D58" i="23"/>
  <c r="D59" i="23"/>
  <c r="D60" i="23"/>
  <c r="D61" i="23"/>
  <c r="D62" i="23"/>
  <c r="D63" i="23"/>
  <c r="D64" i="23"/>
  <c r="D57" i="23"/>
  <c r="E193" i="22"/>
  <c r="F193" i="22"/>
  <c r="G193" i="22"/>
  <c r="H193" i="22"/>
  <c r="I193" i="22"/>
  <c r="J193" i="22"/>
  <c r="K193" i="22"/>
  <c r="L193" i="22"/>
  <c r="M193" i="22"/>
  <c r="N193" i="22"/>
  <c r="O193" i="22"/>
  <c r="P193" i="22"/>
  <c r="Q193" i="22"/>
  <c r="E194" i="22"/>
  <c r="F194" i="22"/>
  <c r="G194" i="22"/>
  <c r="H194" i="22"/>
  <c r="I194" i="22"/>
  <c r="J194" i="22"/>
  <c r="K194" i="22"/>
  <c r="L194" i="22"/>
  <c r="M194" i="22"/>
  <c r="N194" i="22"/>
  <c r="O194" i="22"/>
  <c r="P194" i="22"/>
  <c r="Q194" i="22"/>
  <c r="E195" i="22"/>
  <c r="F195" i="22"/>
  <c r="G195" i="22"/>
  <c r="H195" i="22"/>
  <c r="I195" i="22"/>
  <c r="J195" i="22"/>
  <c r="K195" i="22"/>
  <c r="L195" i="22"/>
  <c r="M195" i="22"/>
  <c r="N195" i="22"/>
  <c r="O195" i="22"/>
  <c r="P195" i="22"/>
  <c r="Q195" i="22"/>
  <c r="E196" i="22"/>
  <c r="F196" i="22"/>
  <c r="G196" i="22"/>
  <c r="H196" i="22"/>
  <c r="I196" i="22"/>
  <c r="J196" i="22"/>
  <c r="K196" i="22"/>
  <c r="L196" i="22"/>
  <c r="M196" i="22"/>
  <c r="N196" i="22"/>
  <c r="O196" i="22"/>
  <c r="P196" i="22"/>
  <c r="Q196" i="22"/>
  <c r="E197" i="22"/>
  <c r="F197" i="22"/>
  <c r="G197" i="22"/>
  <c r="H197" i="22"/>
  <c r="I197" i="22"/>
  <c r="J197" i="22"/>
  <c r="K197" i="22"/>
  <c r="L197" i="22"/>
  <c r="M197" i="22"/>
  <c r="N197" i="22"/>
  <c r="O197" i="22"/>
  <c r="P197" i="22"/>
  <c r="Q197" i="22"/>
  <c r="E198" i="22"/>
  <c r="F198" i="22"/>
  <c r="G198" i="22"/>
  <c r="H198" i="22"/>
  <c r="I198" i="22"/>
  <c r="J198" i="22"/>
  <c r="K198" i="22"/>
  <c r="L198" i="22"/>
  <c r="M198" i="22"/>
  <c r="N198" i="22"/>
  <c r="O198" i="22"/>
  <c r="P198" i="22"/>
  <c r="Q198" i="22"/>
  <c r="E199" i="22"/>
  <c r="F199" i="22"/>
  <c r="G199" i="22"/>
  <c r="H199" i="22"/>
  <c r="I199" i="22"/>
  <c r="J199" i="22"/>
  <c r="K199" i="22"/>
  <c r="L199" i="22"/>
  <c r="M199" i="22"/>
  <c r="N199" i="22"/>
  <c r="O199" i="22"/>
  <c r="P199" i="22"/>
  <c r="Q199" i="22"/>
  <c r="E200" i="22"/>
  <c r="F200" i="22"/>
  <c r="G200" i="22"/>
  <c r="H200" i="22"/>
  <c r="I200" i="22"/>
  <c r="J200" i="22"/>
  <c r="K200" i="22"/>
  <c r="L200" i="22"/>
  <c r="M200" i="22"/>
  <c r="N200" i="22"/>
  <c r="O200" i="22"/>
  <c r="P200" i="22"/>
  <c r="Q200" i="22"/>
  <c r="D194" i="22"/>
  <c r="D195" i="22"/>
  <c r="D196" i="22"/>
  <c r="D197" i="22"/>
  <c r="D198" i="22"/>
  <c r="D199" i="22"/>
  <c r="D200" i="22"/>
  <c r="D193" i="22"/>
  <c r="E125" i="22"/>
  <c r="F125" i="22"/>
  <c r="G125" i="22"/>
  <c r="H125" i="22"/>
  <c r="I125" i="22"/>
  <c r="J125" i="22"/>
  <c r="K125" i="22"/>
  <c r="L125" i="22"/>
  <c r="M125" i="22"/>
  <c r="N125" i="22"/>
  <c r="O125" i="22"/>
  <c r="P125" i="22"/>
  <c r="Q125" i="22"/>
  <c r="E126" i="22"/>
  <c r="F126" i="22"/>
  <c r="G126" i="22"/>
  <c r="H126" i="22"/>
  <c r="I126" i="22"/>
  <c r="J126" i="22"/>
  <c r="K126" i="22"/>
  <c r="L126" i="22"/>
  <c r="M126" i="22"/>
  <c r="N126" i="22"/>
  <c r="O126" i="22"/>
  <c r="P126" i="22"/>
  <c r="Q126" i="22"/>
  <c r="E127" i="22"/>
  <c r="F127" i="22"/>
  <c r="G127" i="22"/>
  <c r="H127" i="22"/>
  <c r="I127" i="22"/>
  <c r="J127" i="22"/>
  <c r="K127" i="22"/>
  <c r="L127" i="22"/>
  <c r="M127" i="22"/>
  <c r="N127" i="22"/>
  <c r="O127" i="22"/>
  <c r="P127" i="22"/>
  <c r="Q127" i="22"/>
  <c r="E128" i="22"/>
  <c r="F128" i="22"/>
  <c r="G128" i="22"/>
  <c r="H128" i="22"/>
  <c r="I128" i="22"/>
  <c r="J128" i="22"/>
  <c r="K128" i="22"/>
  <c r="L128" i="22"/>
  <c r="M128" i="22"/>
  <c r="N128" i="22"/>
  <c r="O128" i="22"/>
  <c r="P128" i="22"/>
  <c r="Q128" i="22"/>
  <c r="E129" i="22"/>
  <c r="F129" i="22"/>
  <c r="G129" i="22"/>
  <c r="H129" i="22"/>
  <c r="I129" i="22"/>
  <c r="J129" i="22"/>
  <c r="K129" i="22"/>
  <c r="L129" i="22"/>
  <c r="M129" i="22"/>
  <c r="N129" i="22"/>
  <c r="O129" i="22"/>
  <c r="P129" i="22"/>
  <c r="Q129" i="22"/>
  <c r="E130" i="22"/>
  <c r="F130" i="22"/>
  <c r="G130" i="22"/>
  <c r="H130" i="22"/>
  <c r="I130" i="22"/>
  <c r="J130" i="22"/>
  <c r="K130" i="22"/>
  <c r="L130" i="22"/>
  <c r="M130" i="22"/>
  <c r="N130" i="22"/>
  <c r="O130" i="22"/>
  <c r="P130" i="22"/>
  <c r="Q130" i="22"/>
  <c r="E131" i="22"/>
  <c r="F131" i="22"/>
  <c r="G131" i="22"/>
  <c r="H131" i="22"/>
  <c r="I131" i="22"/>
  <c r="J131" i="22"/>
  <c r="K131" i="22"/>
  <c r="L131" i="22"/>
  <c r="M131" i="22"/>
  <c r="N131" i="22"/>
  <c r="O131" i="22"/>
  <c r="P131" i="22"/>
  <c r="Q131" i="22"/>
  <c r="E132" i="22"/>
  <c r="F132" i="22"/>
  <c r="G132" i="22"/>
  <c r="H132" i="22"/>
  <c r="I132" i="22"/>
  <c r="J132" i="22"/>
  <c r="K132" i="22"/>
  <c r="L132" i="22"/>
  <c r="M132" i="22"/>
  <c r="N132" i="22"/>
  <c r="O132" i="22"/>
  <c r="P132" i="22"/>
  <c r="Q132" i="22"/>
  <c r="D126" i="22"/>
  <c r="D127" i="22"/>
  <c r="D128" i="22"/>
  <c r="D129" i="22"/>
  <c r="D130" i="22"/>
  <c r="D131" i="22"/>
  <c r="D132" i="22"/>
  <c r="D125" i="22"/>
  <c r="E57" i="22"/>
  <c r="F57" i="22"/>
  <c r="G57" i="22"/>
  <c r="H57" i="22"/>
  <c r="I57" i="22"/>
  <c r="J57" i="22"/>
  <c r="K57" i="22"/>
  <c r="L57" i="22"/>
  <c r="M57" i="22"/>
  <c r="N57" i="22"/>
  <c r="O57" i="22"/>
  <c r="P57" i="22"/>
  <c r="Q57" i="22"/>
  <c r="E58" i="22"/>
  <c r="F58" i="22"/>
  <c r="G58" i="22"/>
  <c r="H58" i="22"/>
  <c r="I58" i="22"/>
  <c r="J58" i="22"/>
  <c r="K58" i="22"/>
  <c r="L58" i="22"/>
  <c r="M58" i="22"/>
  <c r="N58" i="22"/>
  <c r="O58" i="22"/>
  <c r="P58" i="22"/>
  <c r="Q58" i="22"/>
  <c r="E59" i="22"/>
  <c r="F59" i="22"/>
  <c r="G59" i="22"/>
  <c r="H59" i="22"/>
  <c r="I59" i="22"/>
  <c r="J59" i="22"/>
  <c r="K59" i="22"/>
  <c r="L59" i="22"/>
  <c r="M59" i="22"/>
  <c r="N59" i="22"/>
  <c r="O59" i="22"/>
  <c r="P59" i="22"/>
  <c r="Q59" i="22"/>
  <c r="E60" i="22"/>
  <c r="F60" i="22"/>
  <c r="G60" i="22"/>
  <c r="H60" i="22"/>
  <c r="I60" i="22"/>
  <c r="J60" i="22"/>
  <c r="K60" i="22"/>
  <c r="L60" i="22"/>
  <c r="M60" i="22"/>
  <c r="N60" i="22"/>
  <c r="O60" i="22"/>
  <c r="P60" i="22"/>
  <c r="Q60" i="22"/>
  <c r="E61" i="22"/>
  <c r="F61" i="22"/>
  <c r="G61" i="22"/>
  <c r="H61" i="22"/>
  <c r="I61" i="22"/>
  <c r="J61" i="22"/>
  <c r="K61" i="22"/>
  <c r="L61" i="22"/>
  <c r="M61" i="22"/>
  <c r="N61" i="22"/>
  <c r="O61" i="22"/>
  <c r="P61" i="22"/>
  <c r="Q61" i="22"/>
  <c r="E62" i="22"/>
  <c r="F62" i="22"/>
  <c r="G62" i="22"/>
  <c r="H62" i="22"/>
  <c r="I62" i="22"/>
  <c r="J62" i="22"/>
  <c r="K62" i="22"/>
  <c r="L62" i="22"/>
  <c r="M62" i="22"/>
  <c r="N62" i="22"/>
  <c r="O62" i="22"/>
  <c r="P62" i="22"/>
  <c r="Q62" i="22"/>
  <c r="E63" i="22"/>
  <c r="F63" i="22"/>
  <c r="G63" i="22"/>
  <c r="H63" i="22"/>
  <c r="I63" i="22"/>
  <c r="J63" i="22"/>
  <c r="K63" i="22"/>
  <c r="L63" i="22"/>
  <c r="M63" i="22"/>
  <c r="N63" i="22"/>
  <c r="O63" i="22"/>
  <c r="P63" i="22"/>
  <c r="Q63" i="22"/>
  <c r="E64" i="22"/>
  <c r="F64" i="22"/>
  <c r="G64" i="22"/>
  <c r="H64" i="22"/>
  <c r="I64" i="22"/>
  <c r="J64" i="22"/>
  <c r="K64" i="22"/>
  <c r="L64" i="22"/>
  <c r="M64" i="22"/>
  <c r="N64" i="22"/>
  <c r="O64" i="22"/>
  <c r="P64" i="22"/>
  <c r="Q64" i="22"/>
  <c r="D58" i="22"/>
  <c r="D59" i="22"/>
  <c r="D60" i="22"/>
  <c r="D61" i="22"/>
  <c r="D62" i="22"/>
  <c r="D63" i="22"/>
  <c r="D64" i="22"/>
  <c r="D57" i="22"/>
  <c r="E193" i="18"/>
  <c r="F193" i="18"/>
  <c r="G193" i="18"/>
  <c r="H193" i="18"/>
  <c r="I193" i="18"/>
  <c r="J193" i="18"/>
  <c r="K193" i="18"/>
  <c r="L193" i="18"/>
  <c r="M193" i="18"/>
  <c r="N193" i="18"/>
  <c r="O193" i="18"/>
  <c r="P193" i="18"/>
  <c r="Q193" i="18"/>
  <c r="E194" i="18"/>
  <c r="F194" i="18"/>
  <c r="G194" i="18"/>
  <c r="H194" i="18"/>
  <c r="I194" i="18"/>
  <c r="J194" i="18"/>
  <c r="K194" i="18"/>
  <c r="L194" i="18"/>
  <c r="M194" i="18"/>
  <c r="N194" i="18"/>
  <c r="O194" i="18"/>
  <c r="P194" i="18"/>
  <c r="Q194" i="18"/>
  <c r="E195" i="18"/>
  <c r="F195" i="18"/>
  <c r="G195" i="18"/>
  <c r="H195" i="18"/>
  <c r="I195" i="18"/>
  <c r="J195" i="18"/>
  <c r="K195" i="18"/>
  <c r="L195" i="18"/>
  <c r="M195" i="18"/>
  <c r="N195" i="18"/>
  <c r="O195" i="18"/>
  <c r="P195" i="18"/>
  <c r="Q195" i="18"/>
  <c r="E196" i="18"/>
  <c r="F196" i="18"/>
  <c r="G196" i="18"/>
  <c r="H196" i="18"/>
  <c r="I196" i="18"/>
  <c r="J196" i="18"/>
  <c r="K196" i="18"/>
  <c r="L196" i="18"/>
  <c r="M196" i="18"/>
  <c r="N196" i="18"/>
  <c r="O196" i="18"/>
  <c r="P196" i="18"/>
  <c r="Q196" i="18"/>
  <c r="E197" i="18"/>
  <c r="F197" i="18"/>
  <c r="G197" i="18"/>
  <c r="H197" i="18"/>
  <c r="I197" i="18"/>
  <c r="J197" i="18"/>
  <c r="K197" i="18"/>
  <c r="L197" i="18"/>
  <c r="M197" i="18"/>
  <c r="N197" i="18"/>
  <c r="O197" i="18"/>
  <c r="P197" i="18"/>
  <c r="Q197" i="18"/>
  <c r="E198" i="18"/>
  <c r="F198" i="18"/>
  <c r="G198" i="18"/>
  <c r="H198" i="18"/>
  <c r="I198" i="18"/>
  <c r="J198" i="18"/>
  <c r="K198" i="18"/>
  <c r="L198" i="18"/>
  <c r="M198" i="18"/>
  <c r="N198" i="18"/>
  <c r="O198" i="18"/>
  <c r="P198" i="18"/>
  <c r="Q198" i="18"/>
  <c r="E199" i="18"/>
  <c r="F199" i="18"/>
  <c r="G199" i="18"/>
  <c r="H199" i="18"/>
  <c r="I199" i="18"/>
  <c r="J199" i="18"/>
  <c r="K199" i="18"/>
  <c r="L199" i="18"/>
  <c r="M199" i="18"/>
  <c r="N199" i="18"/>
  <c r="O199" i="18"/>
  <c r="P199" i="18"/>
  <c r="Q199" i="18"/>
  <c r="E200" i="18"/>
  <c r="F200" i="18"/>
  <c r="G200" i="18"/>
  <c r="H200" i="18"/>
  <c r="I200" i="18"/>
  <c r="J200" i="18"/>
  <c r="K200" i="18"/>
  <c r="L200" i="18"/>
  <c r="M200" i="18"/>
  <c r="N200" i="18"/>
  <c r="O200" i="18"/>
  <c r="P200" i="18"/>
  <c r="Q200" i="18"/>
  <c r="D194" i="18"/>
  <c r="D195" i="18"/>
  <c r="D196" i="18"/>
  <c r="D197" i="18"/>
  <c r="D198" i="18"/>
  <c r="D199" i="18"/>
  <c r="D200" i="18"/>
  <c r="D193" i="18"/>
  <c r="E125" i="18"/>
  <c r="F125" i="18"/>
  <c r="G125" i="18"/>
  <c r="H125" i="18"/>
  <c r="I125" i="18"/>
  <c r="J125" i="18"/>
  <c r="K125" i="18"/>
  <c r="L125" i="18"/>
  <c r="M125" i="18"/>
  <c r="N125" i="18"/>
  <c r="O125" i="18"/>
  <c r="P125" i="18"/>
  <c r="Q125" i="18"/>
  <c r="E126" i="18"/>
  <c r="F126" i="18"/>
  <c r="G126" i="18"/>
  <c r="H126" i="18"/>
  <c r="I126" i="18"/>
  <c r="J126" i="18"/>
  <c r="K126" i="18"/>
  <c r="L126" i="18"/>
  <c r="M126" i="18"/>
  <c r="N126" i="18"/>
  <c r="O126" i="18"/>
  <c r="P126" i="18"/>
  <c r="Q126" i="18"/>
  <c r="E127" i="18"/>
  <c r="F127" i="18"/>
  <c r="G127" i="18"/>
  <c r="H127" i="18"/>
  <c r="I127" i="18"/>
  <c r="J127" i="18"/>
  <c r="K127" i="18"/>
  <c r="L127" i="18"/>
  <c r="M127" i="18"/>
  <c r="N127" i="18"/>
  <c r="O127" i="18"/>
  <c r="P127" i="18"/>
  <c r="Q127" i="18"/>
  <c r="E128" i="18"/>
  <c r="F128" i="18"/>
  <c r="G128" i="18"/>
  <c r="H128" i="18"/>
  <c r="I128" i="18"/>
  <c r="J128" i="18"/>
  <c r="K128" i="18"/>
  <c r="L128" i="18"/>
  <c r="M128" i="18"/>
  <c r="N128" i="18"/>
  <c r="O128" i="18"/>
  <c r="P128" i="18"/>
  <c r="Q128" i="18"/>
  <c r="E129" i="18"/>
  <c r="F129" i="18"/>
  <c r="G129" i="18"/>
  <c r="H129" i="18"/>
  <c r="I129" i="18"/>
  <c r="J129" i="18"/>
  <c r="K129" i="18"/>
  <c r="L129" i="18"/>
  <c r="M129" i="18"/>
  <c r="N129" i="18"/>
  <c r="O129" i="18"/>
  <c r="P129" i="18"/>
  <c r="Q129" i="18"/>
  <c r="E130" i="18"/>
  <c r="F130" i="18"/>
  <c r="G130" i="18"/>
  <c r="H130" i="18"/>
  <c r="I130" i="18"/>
  <c r="J130" i="18"/>
  <c r="K130" i="18"/>
  <c r="L130" i="18"/>
  <c r="M130" i="18"/>
  <c r="N130" i="18"/>
  <c r="O130" i="18"/>
  <c r="P130" i="18"/>
  <c r="Q130" i="18"/>
  <c r="E131" i="18"/>
  <c r="F131" i="18"/>
  <c r="G131" i="18"/>
  <c r="H131" i="18"/>
  <c r="I131" i="18"/>
  <c r="J131" i="18"/>
  <c r="K131" i="18"/>
  <c r="L131" i="18"/>
  <c r="M131" i="18"/>
  <c r="N131" i="18"/>
  <c r="O131" i="18"/>
  <c r="P131" i="18"/>
  <c r="Q131" i="18"/>
  <c r="E132" i="18"/>
  <c r="F132" i="18"/>
  <c r="G132" i="18"/>
  <c r="H132" i="18"/>
  <c r="I132" i="18"/>
  <c r="J132" i="18"/>
  <c r="K132" i="18"/>
  <c r="L132" i="18"/>
  <c r="M132" i="18"/>
  <c r="N132" i="18"/>
  <c r="O132" i="18"/>
  <c r="P132" i="18"/>
  <c r="Q132" i="18"/>
  <c r="D126" i="18"/>
  <c r="D127" i="18"/>
  <c r="D128" i="18"/>
  <c r="D129" i="18"/>
  <c r="D130" i="18"/>
  <c r="D131" i="18"/>
  <c r="D132" i="18"/>
  <c r="D125" i="18"/>
  <c r="E57" i="18"/>
  <c r="F57" i="18"/>
  <c r="G57" i="18"/>
  <c r="H57" i="18"/>
  <c r="I57" i="18"/>
  <c r="J57" i="18"/>
  <c r="K57" i="18"/>
  <c r="L57" i="18"/>
  <c r="M57" i="18"/>
  <c r="N57" i="18"/>
  <c r="O57" i="18"/>
  <c r="P57" i="18"/>
  <c r="Q57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E59" i="18"/>
  <c r="F59" i="18"/>
  <c r="G59" i="18"/>
  <c r="H59" i="18"/>
  <c r="I59" i="18"/>
  <c r="J59" i="18"/>
  <c r="K59" i="18"/>
  <c r="L59" i="18"/>
  <c r="M59" i="18"/>
  <c r="N59" i="18"/>
  <c r="O59" i="18"/>
  <c r="P59" i="18"/>
  <c r="Q59" i="18"/>
  <c r="E60" i="18"/>
  <c r="F60" i="18"/>
  <c r="G60" i="18"/>
  <c r="H60" i="18"/>
  <c r="I60" i="18"/>
  <c r="J60" i="18"/>
  <c r="K60" i="18"/>
  <c r="L60" i="18"/>
  <c r="M60" i="18"/>
  <c r="N60" i="18"/>
  <c r="O60" i="18"/>
  <c r="P60" i="18"/>
  <c r="Q60" i="18"/>
  <c r="E61" i="18"/>
  <c r="F61" i="18"/>
  <c r="G61" i="18"/>
  <c r="H61" i="18"/>
  <c r="I61" i="18"/>
  <c r="J61" i="18"/>
  <c r="K61" i="18"/>
  <c r="L61" i="18"/>
  <c r="M61" i="18"/>
  <c r="N61" i="18"/>
  <c r="O61" i="18"/>
  <c r="P61" i="18"/>
  <c r="Q61" i="18"/>
  <c r="E62" i="18"/>
  <c r="F62" i="18"/>
  <c r="G62" i="18"/>
  <c r="H62" i="18"/>
  <c r="I62" i="18"/>
  <c r="J62" i="18"/>
  <c r="K62" i="18"/>
  <c r="L62" i="18"/>
  <c r="M62" i="18"/>
  <c r="N62" i="18"/>
  <c r="O62" i="18"/>
  <c r="P62" i="18"/>
  <c r="Q62" i="18"/>
  <c r="E63" i="18"/>
  <c r="F63" i="18"/>
  <c r="G63" i="18"/>
  <c r="H63" i="18"/>
  <c r="I63" i="18"/>
  <c r="J63" i="18"/>
  <c r="K63" i="18"/>
  <c r="L63" i="18"/>
  <c r="M63" i="18"/>
  <c r="N63" i="18"/>
  <c r="O63" i="18"/>
  <c r="P63" i="18"/>
  <c r="Q63" i="18"/>
  <c r="E64" i="18"/>
  <c r="F64" i="18"/>
  <c r="G64" i="18"/>
  <c r="H64" i="18"/>
  <c r="I64" i="18"/>
  <c r="J64" i="18"/>
  <c r="K64" i="18"/>
  <c r="L64" i="18"/>
  <c r="M64" i="18"/>
  <c r="N64" i="18"/>
  <c r="O64" i="18"/>
  <c r="P64" i="18"/>
  <c r="Q64" i="18"/>
  <c r="D58" i="18"/>
  <c r="D59" i="18"/>
  <c r="D60" i="18"/>
  <c r="D61" i="18"/>
  <c r="D62" i="18"/>
  <c r="D63" i="18"/>
  <c r="D64" i="18"/>
  <c r="D57" i="18"/>
  <c r="E182" i="26"/>
  <c r="F182" i="26"/>
  <c r="G182" i="26"/>
  <c r="H182" i="26"/>
  <c r="I182" i="26"/>
  <c r="J182" i="26"/>
  <c r="K182" i="26"/>
  <c r="L182" i="26"/>
  <c r="M182" i="26"/>
  <c r="N182" i="26"/>
  <c r="O182" i="26"/>
  <c r="P182" i="26"/>
  <c r="Q182" i="26"/>
  <c r="E183" i="26"/>
  <c r="F183" i="26"/>
  <c r="G183" i="26"/>
  <c r="H183" i="26"/>
  <c r="I183" i="26"/>
  <c r="J183" i="26"/>
  <c r="K183" i="26"/>
  <c r="L183" i="26"/>
  <c r="M183" i="26"/>
  <c r="N183" i="26"/>
  <c r="O183" i="26"/>
  <c r="P183" i="26"/>
  <c r="Q183" i="26"/>
  <c r="E184" i="26"/>
  <c r="F184" i="26"/>
  <c r="G184" i="26"/>
  <c r="H184" i="26"/>
  <c r="I184" i="26"/>
  <c r="J184" i="26"/>
  <c r="K184" i="26"/>
  <c r="L184" i="26"/>
  <c r="M184" i="26"/>
  <c r="N184" i="26"/>
  <c r="O184" i="26"/>
  <c r="P184" i="26"/>
  <c r="Q184" i="26"/>
  <c r="E185" i="26"/>
  <c r="F185" i="26"/>
  <c r="G185" i="26"/>
  <c r="H185" i="26"/>
  <c r="I185" i="26"/>
  <c r="J185" i="26"/>
  <c r="K185" i="26"/>
  <c r="L185" i="26"/>
  <c r="M185" i="26"/>
  <c r="N185" i="26"/>
  <c r="O185" i="26"/>
  <c r="P185" i="26"/>
  <c r="Q185" i="26"/>
  <c r="E186" i="26"/>
  <c r="F186" i="26"/>
  <c r="G186" i="26"/>
  <c r="H186" i="26"/>
  <c r="I186" i="26"/>
  <c r="J186" i="26"/>
  <c r="K186" i="26"/>
  <c r="L186" i="26"/>
  <c r="M186" i="26"/>
  <c r="N186" i="26"/>
  <c r="O186" i="26"/>
  <c r="P186" i="26"/>
  <c r="Q186" i="26"/>
  <c r="E187" i="26"/>
  <c r="F187" i="26"/>
  <c r="G187" i="26"/>
  <c r="H187" i="26"/>
  <c r="I187" i="26"/>
  <c r="J187" i="26"/>
  <c r="K187" i="26"/>
  <c r="L187" i="26"/>
  <c r="M187" i="26"/>
  <c r="N187" i="26"/>
  <c r="O187" i="26"/>
  <c r="P187" i="26"/>
  <c r="Q187" i="26"/>
  <c r="E188" i="26"/>
  <c r="F188" i="26"/>
  <c r="G188" i="26"/>
  <c r="H188" i="26"/>
  <c r="I188" i="26"/>
  <c r="J188" i="26"/>
  <c r="K188" i="26"/>
  <c r="L188" i="26"/>
  <c r="M188" i="26"/>
  <c r="N188" i="26"/>
  <c r="O188" i="26"/>
  <c r="P188" i="26"/>
  <c r="Q188" i="26"/>
  <c r="D183" i="26"/>
  <c r="D184" i="26"/>
  <c r="D185" i="26"/>
  <c r="D186" i="26"/>
  <c r="D187" i="26"/>
  <c r="D188" i="26"/>
  <c r="D182" i="26"/>
  <c r="E114" i="26"/>
  <c r="F114" i="26"/>
  <c r="G114" i="26"/>
  <c r="H114" i="26"/>
  <c r="I114" i="26"/>
  <c r="J114" i="26"/>
  <c r="K114" i="26"/>
  <c r="L114" i="26"/>
  <c r="M114" i="26"/>
  <c r="N114" i="26"/>
  <c r="O114" i="26"/>
  <c r="P114" i="26"/>
  <c r="Q114" i="26"/>
  <c r="E115" i="26"/>
  <c r="F115" i="26"/>
  <c r="G115" i="26"/>
  <c r="H115" i="26"/>
  <c r="I115" i="26"/>
  <c r="J115" i="26"/>
  <c r="K115" i="26"/>
  <c r="L115" i="26"/>
  <c r="M115" i="26"/>
  <c r="N115" i="26"/>
  <c r="O115" i="26"/>
  <c r="P115" i="26"/>
  <c r="Q115" i="26"/>
  <c r="E116" i="26"/>
  <c r="F116" i="26"/>
  <c r="G116" i="26"/>
  <c r="H116" i="26"/>
  <c r="I116" i="26"/>
  <c r="J116" i="26"/>
  <c r="K116" i="26"/>
  <c r="L116" i="26"/>
  <c r="M116" i="26"/>
  <c r="N116" i="26"/>
  <c r="O116" i="26"/>
  <c r="P116" i="26"/>
  <c r="Q116" i="26"/>
  <c r="E117" i="26"/>
  <c r="F117" i="26"/>
  <c r="G117" i="26"/>
  <c r="H117" i="26"/>
  <c r="I117" i="26"/>
  <c r="J117" i="26"/>
  <c r="K117" i="26"/>
  <c r="L117" i="26"/>
  <c r="M117" i="26"/>
  <c r="N117" i="26"/>
  <c r="O117" i="26"/>
  <c r="P117" i="26"/>
  <c r="Q117" i="26"/>
  <c r="E118" i="26"/>
  <c r="F118" i="26"/>
  <c r="G118" i="26"/>
  <c r="H118" i="26"/>
  <c r="I118" i="26"/>
  <c r="J118" i="26"/>
  <c r="K118" i="26"/>
  <c r="L118" i="26"/>
  <c r="M118" i="26"/>
  <c r="N118" i="26"/>
  <c r="O118" i="26"/>
  <c r="P118" i="26"/>
  <c r="Q118" i="26"/>
  <c r="E119" i="26"/>
  <c r="F119" i="26"/>
  <c r="G119" i="26"/>
  <c r="H119" i="26"/>
  <c r="I119" i="26"/>
  <c r="J119" i="26"/>
  <c r="K119" i="26"/>
  <c r="L119" i="26"/>
  <c r="M119" i="26"/>
  <c r="N119" i="26"/>
  <c r="O119" i="26"/>
  <c r="P119" i="26"/>
  <c r="Q119" i="26"/>
  <c r="E120" i="26"/>
  <c r="F120" i="26"/>
  <c r="G120" i="26"/>
  <c r="H120" i="26"/>
  <c r="I120" i="26"/>
  <c r="J120" i="26"/>
  <c r="K120" i="26"/>
  <c r="L120" i="26"/>
  <c r="M120" i="26"/>
  <c r="N120" i="26"/>
  <c r="O120" i="26"/>
  <c r="P120" i="26"/>
  <c r="Q120" i="26"/>
  <c r="D115" i="26"/>
  <c r="D116" i="26"/>
  <c r="D117" i="26"/>
  <c r="D118" i="26"/>
  <c r="D119" i="26"/>
  <c r="D120" i="26"/>
  <c r="D114" i="26"/>
  <c r="E46" i="26"/>
  <c r="F46" i="26"/>
  <c r="G46" i="26"/>
  <c r="H46" i="26"/>
  <c r="I46" i="26"/>
  <c r="J46" i="26"/>
  <c r="K46" i="26"/>
  <c r="L46" i="26"/>
  <c r="M46" i="26"/>
  <c r="N46" i="26"/>
  <c r="O46" i="26"/>
  <c r="P46" i="26"/>
  <c r="Q46" i="26"/>
  <c r="E47" i="26"/>
  <c r="F47" i="26"/>
  <c r="G47" i="26"/>
  <c r="H47" i="26"/>
  <c r="I47" i="26"/>
  <c r="J47" i="26"/>
  <c r="K47" i="26"/>
  <c r="L47" i="26"/>
  <c r="M47" i="26"/>
  <c r="N47" i="26"/>
  <c r="O47" i="26"/>
  <c r="P47" i="26"/>
  <c r="Q47" i="26"/>
  <c r="E48" i="26"/>
  <c r="F48" i="26"/>
  <c r="G48" i="26"/>
  <c r="H48" i="26"/>
  <c r="I48" i="26"/>
  <c r="J48" i="26"/>
  <c r="K48" i="26"/>
  <c r="L48" i="26"/>
  <c r="M48" i="26"/>
  <c r="N48" i="26"/>
  <c r="O48" i="26"/>
  <c r="P48" i="26"/>
  <c r="Q48" i="26"/>
  <c r="E49" i="26"/>
  <c r="F49" i="26"/>
  <c r="G49" i="26"/>
  <c r="H49" i="26"/>
  <c r="I49" i="26"/>
  <c r="J49" i="26"/>
  <c r="K49" i="26"/>
  <c r="L49" i="26"/>
  <c r="M49" i="26"/>
  <c r="N49" i="26"/>
  <c r="O49" i="26"/>
  <c r="P49" i="26"/>
  <c r="Q49" i="26"/>
  <c r="E50" i="26"/>
  <c r="F50" i="26"/>
  <c r="G50" i="26"/>
  <c r="H50" i="26"/>
  <c r="I50" i="26"/>
  <c r="J50" i="26"/>
  <c r="K50" i="26"/>
  <c r="L50" i="26"/>
  <c r="M50" i="26"/>
  <c r="N50" i="26"/>
  <c r="O50" i="26"/>
  <c r="P50" i="26"/>
  <c r="Q50" i="26"/>
  <c r="E51" i="26"/>
  <c r="F51" i="26"/>
  <c r="G51" i="26"/>
  <c r="H51" i="26"/>
  <c r="I51" i="26"/>
  <c r="J51" i="26"/>
  <c r="K51" i="26"/>
  <c r="L51" i="26"/>
  <c r="M51" i="26"/>
  <c r="N51" i="26"/>
  <c r="O51" i="26"/>
  <c r="P51" i="26"/>
  <c r="Q51" i="26"/>
  <c r="E52" i="26"/>
  <c r="F52" i="26"/>
  <c r="G52" i="26"/>
  <c r="H52" i="26"/>
  <c r="I52" i="26"/>
  <c r="J52" i="26"/>
  <c r="K52" i="26"/>
  <c r="L52" i="26"/>
  <c r="M52" i="26"/>
  <c r="N52" i="26"/>
  <c r="O52" i="26"/>
  <c r="P52" i="26"/>
  <c r="Q52" i="26"/>
  <c r="D47" i="26"/>
  <c r="D48" i="26"/>
  <c r="D49" i="26"/>
  <c r="D50" i="26"/>
  <c r="D51" i="26"/>
  <c r="D52" i="26"/>
  <c r="D46" i="26"/>
  <c r="E182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E183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E184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E185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E186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E187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E188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D183" i="25"/>
  <c r="D184" i="25"/>
  <c r="D185" i="25"/>
  <c r="D186" i="25"/>
  <c r="D187" i="25"/>
  <c r="D188" i="25"/>
  <c r="D182" i="25"/>
  <c r="E114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E115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E116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E117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E118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E119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E120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D115" i="25"/>
  <c r="D116" i="25"/>
  <c r="D117" i="25"/>
  <c r="D118" i="25"/>
  <c r="D119" i="25"/>
  <c r="D120" i="25"/>
  <c r="D114" i="25"/>
  <c r="E46" i="25"/>
  <c r="F46" i="25"/>
  <c r="G46" i="25"/>
  <c r="H46" i="25"/>
  <c r="I46" i="25"/>
  <c r="J46" i="25"/>
  <c r="K46" i="25"/>
  <c r="L46" i="25"/>
  <c r="M46" i="25"/>
  <c r="N46" i="25"/>
  <c r="O46" i="25"/>
  <c r="P46" i="25"/>
  <c r="Q46" i="25"/>
  <c r="E47" i="25"/>
  <c r="F47" i="25"/>
  <c r="G47" i="25"/>
  <c r="H47" i="25"/>
  <c r="I47" i="25"/>
  <c r="J47" i="25"/>
  <c r="K47" i="25"/>
  <c r="L47" i="25"/>
  <c r="M47" i="25"/>
  <c r="N47" i="25"/>
  <c r="O47" i="25"/>
  <c r="P47" i="25"/>
  <c r="Q47" i="25"/>
  <c r="E48" i="25"/>
  <c r="F48" i="25"/>
  <c r="G48" i="25"/>
  <c r="H48" i="25"/>
  <c r="I48" i="25"/>
  <c r="J48" i="25"/>
  <c r="K48" i="25"/>
  <c r="L48" i="25"/>
  <c r="M48" i="25"/>
  <c r="N48" i="25"/>
  <c r="O48" i="25"/>
  <c r="P48" i="25"/>
  <c r="Q48" i="25"/>
  <c r="E49" i="25"/>
  <c r="F49" i="25"/>
  <c r="G49" i="25"/>
  <c r="H49" i="25"/>
  <c r="I49" i="25"/>
  <c r="J49" i="25"/>
  <c r="K49" i="25"/>
  <c r="L49" i="25"/>
  <c r="M49" i="25"/>
  <c r="N49" i="25"/>
  <c r="O49" i="25"/>
  <c r="P49" i="25"/>
  <c r="Q49" i="25"/>
  <c r="E50" i="25"/>
  <c r="F50" i="25"/>
  <c r="G50" i="25"/>
  <c r="H50" i="25"/>
  <c r="I50" i="25"/>
  <c r="J50" i="25"/>
  <c r="K50" i="25"/>
  <c r="L50" i="25"/>
  <c r="M50" i="25"/>
  <c r="N50" i="25"/>
  <c r="O50" i="25"/>
  <c r="P50" i="25"/>
  <c r="Q50" i="25"/>
  <c r="E51" i="25"/>
  <c r="F51" i="25"/>
  <c r="G51" i="25"/>
  <c r="H51" i="25"/>
  <c r="I51" i="25"/>
  <c r="J51" i="25"/>
  <c r="K51" i="25"/>
  <c r="L51" i="25"/>
  <c r="M51" i="25"/>
  <c r="N51" i="25"/>
  <c r="O51" i="25"/>
  <c r="P51" i="25"/>
  <c r="Q51" i="25"/>
  <c r="E52" i="25"/>
  <c r="F52" i="25"/>
  <c r="G52" i="25"/>
  <c r="H52" i="25"/>
  <c r="I52" i="25"/>
  <c r="J52" i="25"/>
  <c r="K52" i="25"/>
  <c r="L52" i="25"/>
  <c r="M52" i="25"/>
  <c r="N52" i="25"/>
  <c r="O52" i="25"/>
  <c r="P52" i="25"/>
  <c r="Q52" i="25"/>
  <c r="D47" i="25"/>
  <c r="D48" i="25"/>
  <c r="D49" i="25"/>
  <c r="D50" i="25"/>
  <c r="D51" i="25"/>
  <c r="D52" i="25"/>
  <c r="D46" i="25"/>
  <c r="E182" i="23"/>
  <c r="F182" i="23"/>
  <c r="G182" i="23"/>
  <c r="H182" i="23"/>
  <c r="I182" i="23"/>
  <c r="J182" i="23"/>
  <c r="K182" i="23"/>
  <c r="L182" i="23"/>
  <c r="M182" i="23"/>
  <c r="N182" i="23"/>
  <c r="O182" i="23"/>
  <c r="P182" i="23"/>
  <c r="Q182" i="23"/>
  <c r="E183" i="23"/>
  <c r="F183" i="23"/>
  <c r="G183" i="23"/>
  <c r="H183" i="23"/>
  <c r="I183" i="23"/>
  <c r="J183" i="23"/>
  <c r="K183" i="23"/>
  <c r="L183" i="23"/>
  <c r="M183" i="23"/>
  <c r="N183" i="23"/>
  <c r="O183" i="23"/>
  <c r="P183" i="23"/>
  <c r="Q183" i="23"/>
  <c r="E184" i="23"/>
  <c r="F184" i="23"/>
  <c r="G184" i="23"/>
  <c r="H184" i="23"/>
  <c r="I184" i="23"/>
  <c r="J184" i="23"/>
  <c r="K184" i="23"/>
  <c r="L184" i="23"/>
  <c r="M184" i="23"/>
  <c r="N184" i="23"/>
  <c r="O184" i="23"/>
  <c r="P184" i="23"/>
  <c r="Q184" i="23"/>
  <c r="E185" i="23"/>
  <c r="F185" i="23"/>
  <c r="G185" i="23"/>
  <c r="H185" i="23"/>
  <c r="I185" i="23"/>
  <c r="J185" i="23"/>
  <c r="K185" i="23"/>
  <c r="L185" i="23"/>
  <c r="M185" i="23"/>
  <c r="N185" i="23"/>
  <c r="O185" i="23"/>
  <c r="P185" i="23"/>
  <c r="Q185" i="23"/>
  <c r="E186" i="23"/>
  <c r="F186" i="23"/>
  <c r="G186" i="23"/>
  <c r="H186" i="23"/>
  <c r="I186" i="23"/>
  <c r="J186" i="23"/>
  <c r="K186" i="23"/>
  <c r="L186" i="23"/>
  <c r="M186" i="23"/>
  <c r="N186" i="23"/>
  <c r="O186" i="23"/>
  <c r="P186" i="23"/>
  <c r="Q186" i="23"/>
  <c r="E187" i="23"/>
  <c r="F187" i="23"/>
  <c r="G187" i="23"/>
  <c r="H187" i="23"/>
  <c r="I187" i="23"/>
  <c r="J187" i="23"/>
  <c r="K187" i="23"/>
  <c r="L187" i="23"/>
  <c r="M187" i="23"/>
  <c r="N187" i="23"/>
  <c r="O187" i="23"/>
  <c r="P187" i="23"/>
  <c r="Q187" i="23"/>
  <c r="E188" i="23"/>
  <c r="F188" i="23"/>
  <c r="G188" i="23"/>
  <c r="H188" i="23"/>
  <c r="I188" i="23"/>
  <c r="J188" i="23"/>
  <c r="K188" i="23"/>
  <c r="L188" i="23"/>
  <c r="M188" i="23"/>
  <c r="N188" i="23"/>
  <c r="O188" i="23"/>
  <c r="P188" i="23"/>
  <c r="Q188" i="23"/>
  <c r="D183" i="23"/>
  <c r="D184" i="23"/>
  <c r="D185" i="23"/>
  <c r="D186" i="23"/>
  <c r="D187" i="23"/>
  <c r="D188" i="23"/>
  <c r="D182" i="23"/>
  <c r="E114" i="23"/>
  <c r="F114" i="23"/>
  <c r="G114" i="23"/>
  <c r="H114" i="23"/>
  <c r="I114" i="23"/>
  <c r="J114" i="23"/>
  <c r="K114" i="23"/>
  <c r="L114" i="23"/>
  <c r="M114" i="23"/>
  <c r="N114" i="23"/>
  <c r="O114" i="23"/>
  <c r="P114" i="23"/>
  <c r="Q114" i="23"/>
  <c r="E115" i="23"/>
  <c r="F115" i="23"/>
  <c r="G115" i="23"/>
  <c r="H115" i="23"/>
  <c r="I115" i="23"/>
  <c r="J115" i="23"/>
  <c r="K115" i="23"/>
  <c r="L115" i="23"/>
  <c r="M115" i="23"/>
  <c r="N115" i="23"/>
  <c r="O115" i="23"/>
  <c r="P115" i="23"/>
  <c r="Q115" i="23"/>
  <c r="E116" i="23"/>
  <c r="F116" i="23"/>
  <c r="G116" i="23"/>
  <c r="H116" i="23"/>
  <c r="I116" i="23"/>
  <c r="J116" i="23"/>
  <c r="K116" i="23"/>
  <c r="L116" i="23"/>
  <c r="M116" i="23"/>
  <c r="N116" i="23"/>
  <c r="O116" i="23"/>
  <c r="P116" i="23"/>
  <c r="Q116" i="23"/>
  <c r="E117" i="23"/>
  <c r="F117" i="23"/>
  <c r="G117" i="23"/>
  <c r="H117" i="23"/>
  <c r="I117" i="23"/>
  <c r="J117" i="23"/>
  <c r="K117" i="23"/>
  <c r="L117" i="23"/>
  <c r="M117" i="23"/>
  <c r="N117" i="23"/>
  <c r="O117" i="23"/>
  <c r="P117" i="23"/>
  <c r="Q117" i="23"/>
  <c r="E118" i="23"/>
  <c r="F118" i="23"/>
  <c r="G118" i="23"/>
  <c r="H118" i="23"/>
  <c r="I118" i="23"/>
  <c r="J118" i="23"/>
  <c r="K118" i="23"/>
  <c r="L118" i="23"/>
  <c r="M118" i="23"/>
  <c r="N118" i="23"/>
  <c r="O118" i="23"/>
  <c r="P118" i="23"/>
  <c r="Q118" i="23"/>
  <c r="E119" i="23"/>
  <c r="F119" i="23"/>
  <c r="G119" i="23"/>
  <c r="H119" i="23"/>
  <c r="I119" i="23"/>
  <c r="J119" i="23"/>
  <c r="K119" i="23"/>
  <c r="L119" i="23"/>
  <c r="M119" i="23"/>
  <c r="N119" i="23"/>
  <c r="O119" i="23"/>
  <c r="P119" i="23"/>
  <c r="Q119" i="23"/>
  <c r="E120" i="23"/>
  <c r="F120" i="23"/>
  <c r="G120" i="23"/>
  <c r="H120" i="23"/>
  <c r="I120" i="23"/>
  <c r="J120" i="23"/>
  <c r="K120" i="23"/>
  <c r="L120" i="23"/>
  <c r="M120" i="23"/>
  <c r="N120" i="23"/>
  <c r="O120" i="23"/>
  <c r="P120" i="23"/>
  <c r="Q120" i="23"/>
  <c r="D115" i="23"/>
  <c r="D116" i="23"/>
  <c r="D117" i="23"/>
  <c r="D118" i="23"/>
  <c r="D119" i="23"/>
  <c r="D120" i="23"/>
  <c r="D114" i="23"/>
  <c r="E46" i="23"/>
  <c r="F46" i="23"/>
  <c r="G46" i="23"/>
  <c r="H46" i="23"/>
  <c r="I46" i="23"/>
  <c r="J46" i="23"/>
  <c r="K46" i="23"/>
  <c r="L46" i="23"/>
  <c r="M46" i="23"/>
  <c r="N46" i="23"/>
  <c r="O46" i="23"/>
  <c r="P46" i="23"/>
  <c r="Q46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E48" i="23"/>
  <c r="F48" i="23"/>
  <c r="G48" i="23"/>
  <c r="H48" i="23"/>
  <c r="I48" i="23"/>
  <c r="J48" i="23"/>
  <c r="K48" i="23"/>
  <c r="L48" i="23"/>
  <c r="M48" i="23"/>
  <c r="N48" i="23"/>
  <c r="O48" i="23"/>
  <c r="P48" i="23"/>
  <c r="Q48" i="23"/>
  <c r="E49" i="23"/>
  <c r="F49" i="23"/>
  <c r="G49" i="23"/>
  <c r="H49" i="23"/>
  <c r="I49" i="23"/>
  <c r="J49" i="23"/>
  <c r="K49" i="23"/>
  <c r="L49" i="23"/>
  <c r="M49" i="23"/>
  <c r="N49" i="23"/>
  <c r="O49" i="23"/>
  <c r="P49" i="23"/>
  <c r="Q49" i="23"/>
  <c r="E50" i="23"/>
  <c r="F50" i="23"/>
  <c r="G50" i="23"/>
  <c r="H50" i="23"/>
  <c r="I50" i="23"/>
  <c r="J50" i="23"/>
  <c r="K50" i="23"/>
  <c r="L50" i="23"/>
  <c r="M50" i="23"/>
  <c r="N50" i="23"/>
  <c r="O50" i="23"/>
  <c r="P50" i="23"/>
  <c r="Q50" i="23"/>
  <c r="E51" i="23"/>
  <c r="F51" i="23"/>
  <c r="G51" i="23"/>
  <c r="H51" i="23"/>
  <c r="I51" i="23"/>
  <c r="J51" i="23"/>
  <c r="K51" i="23"/>
  <c r="L51" i="23"/>
  <c r="M51" i="23"/>
  <c r="N51" i="23"/>
  <c r="O51" i="23"/>
  <c r="P51" i="23"/>
  <c r="Q51" i="23"/>
  <c r="E52" i="23"/>
  <c r="F52" i="23"/>
  <c r="G52" i="23"/>
  <c r="H52" i="23"/>
  <c r="I52" i="23"/>
  <c r="J52" i="23"/>
  <c r="K52" i="23"/>
  <c r="L52" i="23"/>
  <c r="M52" i="23"/>
  <c r="N52" i="23"/>
  <c r="O52" i="23"/>
  <c r="P52" i="23"/>
  <c r="Q52" i="23"/>
  <c r="D47" i="23"/>
  <c r="D48" i="23"/>
  <c r="D49" i="23"/>
  <c r="D50" i="23"/>
  <c r="D51" i="23"/>
  <c r="D52" i="23"/>
  <c r="D46" i="23"/>
  <c r="E182" i="22"/>
  <c r="F182" i="22"/>
  <c r="G182" i="22"/>
  <c r="H182" i="22"/>
  <c r="I182" i="22"/>
  <c r="J182" i="22"/>
  <c r="K182" i="22"/>
  <c r="L182" i="22"/>
  <c r="M182" i="22"/>
  <c r="N182" i="22"/>
  <c r="O182" i="22"/>
  <c r="P182" i="22"/>
  <c r="Q182" i="22"/>
  <c r="E183" i="22"/>
  <c r="F183" i="22"/>
  <c r="G183" i="22"/>
  <c r="H183" i="22"/>
  <c r="I183" i="22"/>
  <c r="J183" i="22"/>
  <c r="K183" i="22"/>
  <c r="L183" i="22"/>
  <c r="M183" i="22"/>
  <c r="N183" i="22"/>
  <c r="O183" i="22"/>
  <c r="P183" i="22"/>
  <c r="Q183" i="22"/>
  <c r="E184" i="22"/>
  <c r="F184" i="22"/>
  <c r="G184" i="22"/>
  <c r="H184" i="22"/>
  <c r="I184" i="22"/>
  <c r="J184" i="22"/>
  <c r="K184" i="22"/>
  <c r="L184" i="22"/>
  <c r="M184" i="22"/>
  <c r="N184" i="22"/>
  <c r="O184" i="22"/>
  <c r="P184" i="22"/>
  <c r="Q184" i="22"/>
  <c r="E185" i="22"/>
  <c r="F185" i="22"/>
  <c r="G185" i="22"/>
  <c r="H185" i="22"/>
  <c r="I185" i="22"/>
  <c r="J185" i="22"/>
  <c r="K185" i="22"/>
  <c r="L185" i="22"/>
  <c r="M185" i="22"/>
  <c r="N185" i="22"/>
  <c r="O185" i="22"/>
  <c r="P185" i="22"/>
  <c r="Q185" i="22"/>
  <c r="E186" i="22"/>
  <c r="F186" i="22"/>
  <c r="G186" i="22"/>
  <c r="H186" i="22"/>
  <c r="I186" i="22"/>
  <c r="J186" i="22"/>
  <c r="K186" i="22"/>
  <c r="L186" i="22"/>
  <c r="M186" i="22"/>
  <c r="N186" i="22"/>
  <c r="O186" i="22"/>
  <c r="P186" i="22"/>
  <c r="Q186" i="22"/>
  <c r="E187" i="22"/>
  <c r="F187" i="22"/>
  <c r="G187" i="22"/>
  <c r="H187" i="22"/>
  <c r="I187" i="22"/>
  <c r="J187" i="22"/>
  <c r="K187" i="22"/>
  <c r="L187" i="22"/>
  <c r="M187" i="22"/>
  <c r="N187" i="22"/>
  <c r="O187" i="22"/>
  <c r="P187" i="22"/>
  <c r="Q187" i="22"/>
  <c r="E188" i="22"/>
  <c r="F188" i="22"/>
  <c r="G188" i="22"/>
  <c r="H188" i="22"/>
  <c r="I188" i="22"/>
  <c r="J188" i="22"/>
  <c r="K188" i="22"/>
  <c r="L188" i="22"/>
  <c r="M188" i="22"/>
  <c r="N188" i="22"/>
  <c r="O188" i="22"/>
  <c r="P188" i="22"/>
  <c r="Q188" i="22"/>
  <c r="D183" i="22"/>
  <c r="D184" i="22"/>
  <c r="D185" i="22"/>
  <c r="D186" i="22"/>
  <c r="D187" i="22"/>
  <c r="D188" i="22"/>
  <c r="D182" i="22"/>
  <c r="E114" i="22"/>
  <c r="F114" i="22"/>
  <c r="G114" i="22"/>
  <c r="H114" i="22"/>
  <c r="I114" i="22"/>
  <c r="J114" i="22"/>
  <c r="K114" i="22"/>
  <c r="L114" i="22"/>
  <c r="M114" i="22"/>
  <c r="N114" i="22"/>
  <c r="O114" i="22"/>
  <c r="P114" i="22"/>
  <c r="Q114" i="22"/>
  <c r="E115" i="22"/>
  <c r="F115" i="22"/>
  <c r="G115" i="22"/>
  <c r="H115" i="22"/>
  <c r="I115" i="22"/>
  <c r="J115" i="22"/>
  <c r="K115" i="22"/>
  <c r="L115" i="22"/>
  <c r="M115" i="22"/>
  <c r="N115" i="22"/>
  <c r="O115" i="22"/>
  <c r="P115" i="22"/>
  <c r="Q115" i="22"/>
  <c r="E116" i="22"/>
  <c r="F116" i="22"/>
  <c r="G116" i="22"/>
  <c r="H116" i="22"/>
  <c r="I116" i="22"/>
  <c r="J116" i="22"/>
  <c r="K116" i="22"/>
  <c r="L116" i="22"/>
  <c r="M116" i="22"/>
  <c r="N116" i="22"/>
  <c r="O116" i="22"/>
  <c r="P116" i="22"/>
  <c r="Q116" i="22"/>
  <c r="E117" i="22"/>
  <c r="F117" i="22"/>
  <c r="G117" i="22"/>
  <c r="H117" i="22"/>
  <c r="I117" i="22"/>
  <c r="J117" i="22"/>
  <c r="K117" i="22"/>
  <c r="L117" i="22"/>
  <c r="M117" i="22"/>
  <c r="N117" i="22"/>
  <c r="O117" i="22"/>
  <c r="P117" i="22"/>
  <c r="Q117" i="22"/>
  <c r="E118" i="22"/>
  <c r="F118" i="22"/>
  <c r="G118" i="22"/>
  <c r="H118" i="22"/>
  <c r="I118" i="22"/>
  <c r="J118" i="22"/>
  <c r="K118" i="22"/>
  <c r="L118" i="22"/>
  <c r="M118" i="22"/>
  <c r="N118" i="22"/>
  <c r="O118" i="22"/>
  <c r="P118" i="22"/>
  <c r="Q118" i="22"/>
  <c r="E119" i="22"/>
  <c r="F119" i="22"/>
  <c r="G119" i="22"/>
  <c r="H119" i="22"/>
  <c r="I119" i="22"/>
  <c r="J119" i="22"/>
  <c r="K119" i="22"/>
  <c r="L119" i="22"/>
  <c r="M119" i="22"/>
  <c r="N119" i="22"/>
  <c r="O119" i="22"/>
  <c r="P119" i="22"/>
  <c r="Q119" i="22"/>
  <c r="E120" i="22"/>
  <c r="F120" i="22"/>
  <c r="G120" i="22"/>
  <c r="H120" i="22"/>
  <c r="I120" i="22"/>
  <c r="J120" i="22"/>
  <c r="K120" i="22"/>
  <c r="L120" i="22"/>
  <c r="M120" i="22"/>
  <c r="N120" i="22"/>
  <c r="O120" i="22"/>
  <c r="P120" i="22"/>
  <c r="Q120" i="22"/>
  <c r="D115" i="22"/>
  <c r="D116" i="22"/>
  <c r="D117" i="22"/>
  <c r="D118" i="22"/>
  <c r="D119" i="22"/>
  <c r="D120" i="22"/>
  <c r="D114" i="22"/>
  <c r="E46" i="22"/>
  <c r="F46" i="22"/>
  <c r="G46" i="22"/>
  <c r="H46" i="22"/>
  <c r="I46" i="22"/>
  <c r="J46" i="22"/>
  <c r="K46" i="22"/>
  <c r="L46" i="22"/>
  <c r="M46" i="22"/>
  <c r="N46" i="22"/>
  <c r="O46" i="22"/>
  <c r="P46" i="22"/>
  <c r="Q46" i="22"/>
  <c r="E47" i="22"/>
  <c r="F47" i="22"/>
  <c r="G47" i="22"/>
  <c r="H47" i="22"/>
  <c r="I47" i="22"/>
  <c r="J47" i="22"/>
  <c r="K47" i="22"/>
  <c r="L47" i="22"/>
  <c r="M47" i="22"/>
  <c r="N47" i="22"/>
  <c r="O47" i="22"/>
  <c r="P47" i="22"/>
  <c r="Q47" i="22"/>
  <c r="E48" i="22"/>
  <c r="F48" i="22"/>
  <c r="G48" i="22"/>
  <c r="H48" i="22"/>
  <c r="I48" i="22"/>
  <c r="J48" i="22"/>
  <c r="K48" i="22"/>
  <c r="L48" i="22"/>
  <c r="M48" i="22"/>
  <c r="N48" i="22"/>
  <c r="O48" i="22"/>
  <c r="P48" i="22"/>
  <c r="Q48" i="22"/>
  <c r="E49" i="22"/>
  <c r="F49" i="22"/>
  <c r="G49" i="22"/>
  <c r="H49" i="22"/>
  <c r="I49" i="22"/>
  <c r="J49" i="22"/>
  <c r="K49" i="22"/>
  <c r="L49" i="22"/>
  <c r="M49" i="22"/>
  <c r="N49" i="22"/>
  <c r="O49" i="22"/>
  <c r="P49" i="22"/>
  <c r="Q49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E51" i="22"/>
  <c r="F51" i="22"/>
  <c r="G51" i="22"/>
  <c r="H51" i="22"/>
  <c r="I51" i="22"/>
  <c r="J51" i="22"/>
  <c r="K51" i="22"/>
  <c r="L51" i="22"/>
  <c r="M51" i="22"/>
  <c r="N51" i="22"/>
  <c r="O51" i="22"/>
  <c r="P51" i="22"/>
  <c r="Q51" i="22"/>
  <c r="E52" i="22"/>
  <c r="F52" i="22"/>
  <c r="G52" i="22"/>
  <c r="H52" i="22"/>
  <c r="I52" i="22"/>
  <c r="J52" i="22"/>
  <c r="K52" i="22"/>
  <c r="L52" i="22"/>
  <c r="M52" i="22"/>
  <c r="N52" i="22"/>
  <c r="O52" i="22"/>
  <c r="P52" i="22"/>
  <c r="Q52" i="22"/>
  <c r="D47" i="22"/>
  <c r="D48" i="22"/>
  <c r="D49" i="22"/>
  <c r="D50" i="22"/>
  <c r="D51" i="22"/>
  <c r="D52" i="22"/>
  <c r="D46" i="22"/>
  <c r="E182" i="18"/>
  <c r="F182" i="18"/>
  <c r="G182" i="18"/>
  <c r="H182" i="18"/>
  <c r="I182" i="18"/>
  <c r="J182" i="18"/>
  <c r="K182" i="18"/>
  <c r="L182" i="18"/>
  <c r="M182" i="18"/>
  <c r="N182" i="18"/>
  <c r="O182" i="18"/>
  <c r="P182" i="18"/>
  <c r="Q182" i="18"/>
  <c r="E183" i="18"/>
  <c r="F183" i="18"/>
  <c r="G183" i="18"/>
  <c r="H183" i="18"/>
  <c r="I183" i="18"/>
  <c r="J183" i="18"/>
  <c r="K183" i="18"/>
  <c r="L183" i="18"/>
  <c r="M183" i="18"/>
  <c r="N183" i="18"/>
  <c r="O183" i="18"/>
  <c r="P183" i="18"/>
  <c r="Q183" i="18"/>
  <c r="E184" i="18"/>
  <c r="F184" i="18"/>
  <c r="G184" i="18"/>
  <c r="H184" i="18"/>
  <c r="I184" i="18"/>
  <c r="J184" i="18"/>
  <c r="K184" i="18"/>
  <c r="L184" i="18"/>
  <c r="M184" i="18"/>
  <c r="N184" i="18"/>
  <c r="O184" i="18"/>
  <c r="P184" i="18"/>
  <c r="Q184" i="18"/>
  <c r="E185" i="18"/>
  <c r="F185" i="18"/>
  <c r="G185" i="18"/>
  <c r="H185" i="18"/>
  <c r="I185" i="18"/>
  <c r="J185" i="18"/>
  <c r="K185" i="18"/>
  <c r="L185" i="18"/>
  <c r="M185" i="18"/>
  <c r="N185" i="18"/>
  <c r="O185" i="18"/>
  <c r="P185" i="18"/>
  <c r="Q185" i="18"/>
  <c r="E186" i="18"/>
  <c r="F186" i="18"/>
  <c r="G186" i="18"/>
  <c r="H186" i="18"/>
  <c r="I186" i="18"/>
  <c r="J186" i="18"/>
  <c r="K186" i="18"/>
  <c r="L186" i="18"/>
  <c r="M186" i="18"/>
  <c r="N186" i="18"/>
  <c r="O186" i="18"/>
  <c r="P186" i="18"/>
  <c r="Q186" i="18"/>
  <c r="E187" i="18"/>
  <c r="F187" i="18"/>
  <c r="G187" i="18"/>
  <c r="H187" i="18"/>
  <c r="I187" i="18"/>
  <c r="J187" i="18"/>
  <c r="K187" i="18"/>
  <c r="L187" i="18"/>
  <c r="M187" i="18"/>
  <c r="N187" i="18"/>
  <c r="O187" i="18"/>
  <c r="P187" i="18"/>
  <c r="Q187" i="18"/>
  <c r="E188" i="18"/>
  <c r="F188" i="18"/>
  <c r="G188" i="18"/>
  <c r="H188" i="18"/>
  <c r="I188" i="18"/>
  <c r="J188" i="18"/>
  <c r="K188" i="18"/>
  <c r="L188" i="18"/>
  <c r="M188" i="18"/>
  <c r="N188" i="18"/>
  <c r="O188" i="18"/>
  <c r="P188" i="18"/>
  <c r="Q188" i="18"/>
  <c r="D183" i="18"/>
  <c r="D184" i="18"/>
  <c r="D185" i="18"/>
  <c r="D186" i="18"/>
  <c r="D187" i="18"/>
  <c r="D188" i="18"/>
  <c r="D182" i="18"/>
  <c r="E114" i="18"/>
  <c r="F114" i="18"/>
  <c r="G114" i="18"/>
  <c r="H114" i="18"/>
  <c r="I114" i="18"/>
  <c r="J114" i="18"/>
  <c r="K114" i="18"/>
  <c r="L114" i="18"/>
  <c r="M114" i="18"/>
  <c r="N114" i="18"/>
  <c r="O114" i="18"/>
  <c r="P114" i="18"/>
  <c r="Q114" i="18"/>
  <c r="E115" i="18"/>
  <c r="F115" i="18"/>
  <c r="G115" i="18"/>
  <c r="H115" i="18"/>
  <c r="I115" i="18"/>
  <c r="J115" i="18"/>
  <c r="K115" i="18"/>
  <c r="L115" i="18"/>
  <c r="M115" i="18"/>
  <c r="N115" i="18"/>
  <c r="O115" i="18"/>
  <c r="P115" i="18"/>
  <c r="Q115" i="18"/>
  <c r="E116" i="18"/>
  <c r="F116" i="18"/>
  <c r="G116" i="18"/>
  <c r="H116" i="18"/>
  <c r="I116" i="18"/>
  <c r="J116" i="18"/>
  <c r="K116" i="18"/>
  <c r="L116" i="18"/>
  <c r="M116" i="18"/>
  <c r="N116" i="18"/>
  <c r="O116" i="18"/>
  <c r="P116" i="18"/>
  <c r="Q116" i="18"/>
  <c r="E117" i="18"/>
  <c r="F117" i="18"/>
  <c r="G117" i="18"/>
  <c r="H117" i="18"/>
  <c r="I117" i="18"/>
  <c r="J117" i="18"/>
  <c r="K117" i="18"/>
  <c r="L117" i="18"/>
  <c r="M117" i="18"/>
  <c r="N117" i="18"/>
  <c r="O117" i="18"/>
  <c r="P117" i="18"/>
  <c r="Q117" i="18"/>
  <c r="E118" i="18"/>
  <c r="F118" i="18"/>
  <c r="G118" i="18"/>
  <c r="H118" i="18"/>
  <c r="I118" i="18"/>
  <c r="J118" i="18"/>
  <c r="K118" i="18"/>
  <c r="L118" i="18"/>
  <c r="M118" i="18"/>
  <c r="N118" i="18"/>
  <c r="O118" i="18"/>
  <c r="P118" i="18"/>
  <c r="Q118" i="18"/>
  <c r="E119" i="18"/>
  <c r="F119" i="18"/>
  <c r="G119" i="18"/>
  <c r="H119" i="18"/>
  <c r="I119" i="18"/>
  <c r="J119" i="18"/>
  <c r="K119" i="18"/>
  <c r="L119" i="18"/>
  <c r="M119" i="18"/>
  <c r="N119" i="18"/>
  <c r="O119" i="18"/>
  <c r="P119" i="18"/>
  <c r="Q119" i="18"/>
  <c r="E120" i="18"/>
  <c r="F120" i="18"/>
  <c r="G120" i="18"/>
  <c r="H120" i="18"/>
  <c r="I120" i="18"/>
  <c r="J120" i="18"/>
  <c r="K120" i="18"/>
  <c r="L120" i="18"/>
  <c r="M120" i="18"/>
  <c r="N120" i="18"/>
  <c r="O120" i="18"/>
  <c r="P120" i="18"/>
  <c r="Q120" i="18"/>
  <c r="D115" i="18"/>
  <c r="D116" i="18"/>
  <c r="D117" i="18"/>
  <c r="D118" i="18"/>
  <c r="D119" i="18"/>
  <c r="D120" i="18"/>
  <c r="D114" i="18"/>
  <c r="E46" i="18"/>
  <c r="F46" i="18"/>
  <c r="G46" i="18"/>
  <c r="H46" i="18"/>
  <c r="I46" i="18"/>
  <c r="J46" i="18"/>
  <c r="K46" i="18"/>
  <c r="L46" i="18"/>
  <c r="M46" i="18"/>
  <c r="N46" i="18"/>
  <c r="O46" i="18"/>
  <c r="P46" i="18"/>
  <c r="Q46" i="18"/>
  <c r="E47" i="18"/>
  <c r="F47" i="18"/>
  <c r="G47" i="18"/>
  <c r="H47" i="18"/>
  <c r="I47" i="18"/>
  <c r="J47" i="18"/>
  <c r="K47" i="18"/>
  <c r="L47" i="18"/>
  <c r="M47" i="18"/>
  <c r="N47" i="18"/>
  <c r="O47" i="18"/>
  <c r="P47" i="18"/>
  <c r="Q47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E49" i="18"/>
  <c r="F49" i="18"/>
  <c r="G49" i="18"/>
  <c r="H49" i="18"/>
  <c r="I49" i="18"/>
  <c r="J49" i="18"/>
  <c r="K49" i="18"/>
  <c r="L49" i="18"/>
  <c r="M49" i="18"/>
  <c r="N49" i="18"/>
  <c r="O49" i="18"/>
  <c r="P49" i="18"/>
  <c r="Q49" i="18"/>
  <c r="E50" i="18"/>
  <c r="F50" i="18"/>
  <c r="G50" i="18"/>
  <c r="H50" i="18"/>
  <c r="I50" i="18"/>
  <c r="J50" i="18"/>
  <c r="K50" i="18"/>
  <c r="L50" i="18"/>
  <c r="M50" i="18"/>
  <c r="N50" i="18"/>
  <c r="O50" i="18"/>
  <c r="P50" i="18"/>
  <c r="Q50" i="18"/>
  <c r="E51" i="18"/>
  <c r="F51" i="18"/>
  <c r="G51" i="18"/>
  <c r="H51" i="18"/>
  <c r="I51" i="18"/>
  <c r="J51" i="18"/>
  <c r="K51" i="18"/>
  <c r="L51" i="18"/>
  <c r="M51" i="18"/>
  <c r="N51" i="18"/>
  <c r="O51" i="18"/>
  <c r="P51" i="18"/>
  <c r="Q51" i="18"/>
  <c r="E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D47" i="18"/>
  <c r="D48" i="18"/>
  <c r="D49" i="18"/>
  <c r="D50" i="18"/>
  <c r="D51" i="18"/>
  <c r="D52" i="18"/>
  <c r="D46" i="18"/>
  <c r="E189" i="26"/>
  <c r="F189" i="26"/>
  <c r="G189" i="26"/>
  <c r="H189" i="26"/>
  <c r="I189" i="26"/>
  <c r="J189" i="26"/>
  <c r="K189" i="26"/>
  <c r="L189" i="26"/>
  <c r="M189" i="26"/>
  <c r="N189" i="26"/>
  <c r="O189" i="26"/>
  <c r="P189" i="26"/>
  <c r="Q189" i="26"/>
  <c r="E190" i="26"/>
  <c r="F190" i="26"/>
  <c r="G190" i="26"/>
  <c r="H190" i="26"/>
  <c r="I190" i="26"/>
  <c r="J190" i="26"/>
  <c r="K190" i="26"/>
  <c r="L190" i="26"/>
  <c r="M190" i="26"/>
  <c r="N190" i="26"/>
  <c r="O190" i="26"/>
  <c r="P190" i="26"/>
  <c r="Q190" i="26"/>
  <c r="D190" i="26"/>
  <c r="D189" i="26"/>
  <c r="E121" i="26"/>
  <c r="F121" i="26"/>
  <c r="G121" i="26"/>
  <c r="H121" i="26"/>
  <c r="I121" i="26"/>
  <c r="J121" i="26"/>
  <c r="K121" i="26"/>
  <c r="L121" i="26"/>
  <c r="M121" i="26"/>
  <c r="N121" i="26"/>
  <c r="O121" i="26"/>
  <c r="P121" i="26"/>
  <c r="Q121" i="26"/>
  <c r="E122" i="26"/>
  <c r="F122" i="26"/>
  <c r="G122" i="26"/>
  <c r="H122" i="26"/>
  <c r="I122" i="26"/>
  <c r="J122" i="26"/>
  <c r="K122" i="26"/>
  <c r="L122" i="26"/>
  <c r="M122" i="26"/>
  <c r="N122" i="26"/>
  <c r="O122" i="26"/>
  <c r="P122" i="26"/>
  <c r="Q122" i="26"/>
  <c r="D122" i="26"/>
  <c r="D121" i="26"/>
  <c r="E53" i="26"/>
  <c r="F53" i="26"/>
  <c r="G53" i="26"/>
  <c r="H53" i="26"/>
  <c r="I53" i="26"/>
  <c r="J53" i="26"/>
  <c r="K53" i="26"/>
  <c r="L53" i="26"/>
  <c r="M53" i="26"/>
  <c r="N53" i="26"/>
  <c r="O53" i="26"/>
  <c r="P53" i="26"/>
  <c r="Q53" i="26"/>
  <c r="E54" i="26"/>
  <c r="F54" i="26"/>
  <c r="G54" i="26"/>
  <c r="H54" i="26"/>
  <c r="I54" i="26"/>
  <c r="J54" i="26"/>
  <c r="K54" i="26"/>
  <c r="L54" i="26"/>
  <c r="M54" i="26"/>
  <c r="N54" i="26"/>
  <c r="O54" i="26"/>
  <c r="P54" i="26"/>
  <c r="Q54" i="26"/>
  <c r="D54" i="26"/>
  <c r="D53" i="26"/>
  <c r="E189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E190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D190" i="25"/>
  <c r="D189" i="25"/>
  <c r="E121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E122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D122" i="25"/>
  <c r="D121" i="25"/>
  <c r="E53" i="25"/>
  <c r="F53" i="25"/>
  <c r="G53" i="25"/>
  <c r="H53" i="25"/>
  <c r="I53" i="25"/>
  <c r="J53" i="25"/>
  <c r="K53" i="25"/>
  <c r="L53" i="25"/>
  <c r="M53" i="25"/>
  <c r="N53" i="25"/>
  <c r="O53" i="25"/>
  <c r="P53" i="25"/>
  <c r="Q53" i="25"/>
  <c r="E54" i="25"/>
  <c r="F54" i="25"/>
  <c r="G54" i="25"/>
  <c r="H54" i="25"/>
  <c r="I54" i="25"/>
  <c r="J54" i="25"/>
  <c r="K54" i="25"/>
  <c r="L54" i="25"/>
  <c r="M54" i="25"/>
  <c r="N54" i="25"/>
  <c r="O54" i="25"/>
  <c r="P54" i="25"/>
  <c r="Q54" i="25"/>
  <c r="D54" i="25"/>
  <c r="D53" i="25"/>
  <c r="E189" i="23"/>
  <c r="F189" i="23"/>
  <c r="G189" i="23"/>
  <c r="H189" i="23"/>
  <c r="I189" i="23"/>
  <c r="J189" i="23"/>
  <c r="K189" i="23"/>
  <c r="L189" i="23"/>
  <c r="M189" i="23"/>
  <c r="N189" i="23"/>
  <c r="O189" i="23"/>
  <c r="P189" i="23"/>
  <c r="Q189" i="23"/>
  <c r="E190" i="23"/>
  <c r="F190" i="23"/>
  <c r="G190" i="23"/>
  <c r="H190" i="23"/>
  <c r="I190" i="23"/>
  <c r="J190" i="23"/>
  <c r="K190" i="23"/>
  <c r="L190" i="23"/>
  <c r="M190" i="23"/>
  <c r="N190" i="23"/>
  <c r="O190" i="23"/>
  <c r="P190" i="23"/>
  <c r="Q190" i="23"/>
  <c r="D190" i="23"/>
  <c r="D189" i="23"/>
  <c r="E121" i="23"/>
  <c r="F121" i="23"/>
  <c r="G121" i="23"/>
  <c r="H121" i="23"/>
  <c r="I121" i="23"/>
  <c r="J121" i="23"/>
  <c r="K121" i="23"/>
  <c r="L121" i="23"/>
  <c r="M121" i="23"/>
  <c r="N121" i="23"/>
  <c r="O121" i="23"/>
  <c r="P121" i="23"/>
  <c r="Q121" i="23"/>
  <c r="E122" i="23"/>
  <c r="F122" i="23"/>
  <c r="G122" i="23"/>
  <c r="H122" i="23"/>
  <c r="I122" i="23"/>
  <c r="J122" i="23"/>
  <c r="K122" i="23"/>
  <c r="L122" i="23"/>
  <c r="M122" i="23"/>
  <c r="N122" i="23"/>
  <c r="O122" i="23"/>
  <c r="P122" i="23"/>
  <c r="Q122" i="23"/>
  <c r="D122" i="23"/>
  <c r="D121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Q53" i="23"/>
  <c r="E54" i="23"/>
  <c r="F54" i="23"/>
  <c r="G54" i="23"/>
  <c r="H54" i="23"/>
  <c r="I54" i="23"/>
  <c r="J54" i="23"/>
  <c r="K54" i="23"/>
  <c r="L54" i="23"/>
  <c r="M54" i="23"/>
  <c r="N54" i="23"/>
  <c r="O54" i="23"/>
  <c r="P54" i="23"/>
  <c r="Q54" i="23"/>
  <c r="D54" i="23"/>
  <c r="D53" i="23"/>
  <c r="E189" i="22"/>
  <c r="F189" i="22"/>
  <c r="G189" i="22"/>
  <c r="H189" i="22"/>
  <c r="I189" i="22"/>
  <c r="J189" i="22"/>
  <c r="K189" i="22"/>
  <c r="L189" i="22"/>
  <c r="M189" i="22"/>
  <c r="N189" i="22"/>
  <c r="O189" i="22"/>
  <c r="P189" i="22"/>
  <c r="Q189" i="22"/>
  <c r="E190" i="22"/>
  <c r="F190" i="22"/>
  <c r="G190" i="22"/>
  <c r="H190" i="22"/>
  <c r="I190" i="22"/>
  <c r="J190" i="22"/>
  <c r="K190" i="22"/>
  <c r="L190" i="22"/>
  <c r="M190" i="22"/>
  <c r="N190" i="22"/>
  <c r="O190" i="22"/>
  <c r="P190" i="22"/>
  <c r="Q190" i="22"/>
  <c r="D190" i="22"/>
  <c r="D189" i="22"/>
  <c r="E121" i="22"/>
  <c r="F121" i="22"/>
  <c r="G121" i="22"/>
  <c r="H121" i="22"/>
  <c r="I121" i="22"/>
  <c r="J121" i="22"/>
  <c r="K121" i="22"/>
  <c r="L121" i="22"/>
  <c r="M121" i="22"/>
  <c r="N121" i="22"/>
  <c r="O121" i="22"/>
  <c r="P121" i="22"/>
  <c r="Q121" i="22"/>
  <c r="E122" i="22"/>
  <c r="F122" i="22"/>
  <c r="G122" i="22"/>
  <c r="H122" i="22"/>
  <c r="I122" i="22"/>
  <c r="J122" i="22"/>
  <c r="K122" i="22"/>
  <c r="L122" i="22"/>
  <c r="M122" i="22"/>
  <c r="N122" i="22"/>
  <c r="O122" i="22"/>
  <c r="P122" i="22"/>
  <c r="Q122" i="22"/>
  <c r="D122" i="22"/>
  <c r="D121" i="22"/>
  <c r="E53" i="22"/>
  <c r="F53" i="22"/>
  <c r="G53" i="22"/>
  <c r="H53" i="22"/>
  <c r="I53" i="22"/>
  <c r="J53" i="22"/>
  <c r="K53" i="22"/>
  <c r="L53" i="22"/>
  <c r="M53" i="22"/>
  <c r="N53" i="22"/>
  <c r="O53" i="22"/>
  <c r="P53" i="22"/>
  <c r="Q53" i="22"/>
  <c r="E54" i="22"/>
  <c r="F54" i="22"/>
  <c r="G54" i="22"/>
  <c r="H54" i="22"/>
  <c r="I54" i="22"/>
  <c r="J54" i="22"/>
  <c r="K54" i="22"/>
  <c r="L54" i="22"/>
  <c r="M54" i="22"/>
  <c r="N54" i="22"/>
  <c r="O54" i="22"/>
  <c r="P54" i="22"/>
  <c r="Q54" i="22"/>
  <c r="D54" i="22"/>
  <c r="D53" i="22"/>
  <c r="E189" i="18"/>
  <c r="F189" i="18"/>
  <c r="G189" i="18"/>
  <c r="H189" i="18"/>
  <c r="I189" i="18"/>
  <c r="J189" i="18"/>
  <c r="K189" i="18"/>
  <c r="L189" i="18"/>
  <c r="M189" i="18"/>
  <c r="N189" i="18"/>
  <c r="O189" i="18"/>
  <c r="P189" i="18"/>
  <c r="Q189" i="18"/>
  <c r="E190" i="18"/>
  <c r="F190" i="18"/>
  <c r="G190" i="18"/>
  <c r="H190" i="18"/>
  <c r="I190" i="18"/>
  <c r="J190" i="18"/>
  <c r="K190" i="18"/>
  <c r="L190" i="18"/>
  <c r="M190" i="18"/>
  <c r="N190" i="18"/>
  <c r="O190" i="18"/>
  <c r="P190" i="18"/>
  <c r="Q190" i="18"/>
  <c r="D190" i="18"/>
  <c r="D189" i="18"/>
  <c r="E121" i="18"/>
  <c r="F121" i="18"/>
  <c r="G121" i="18"/>
  <c r="H121" i="18"/>
  <c r="I121" i="18"/>
  <c r="J121" i="18"/>
  <c r="K121" i="18"/>
  <c r="L121" i="18"/>
  <c r="M121" i="18"/>
  <c r="N121" i="18"/>
  <c r="O121" i="18"/>
  <c r="P121" i="18"/>
  <c r="Q121" i="18"/>
  <c r="E122" i="18"/>
  <c r="F122" i="18"/>
  <c r="G122" i="18"/>
  <c r="H122" i="18"/>
  <c r="I122" i="18"/>
  <c r="J122" i="18"/>
  <c r="K122" i="18"/>
  <c r="L122" i="18"/>
  <c r="M122" i="18"/>
  <c r="N122" i="18"/>
  <c r="O122" i="18"/>
  <c r="P122" i="18"/>
  <c r="Q122" i="18"/>
  <c r="D122" i="18"/>
  <c r="D121" i="18"/>
  <c r="E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D53" i="18"/>
  <c r="D54" i="18"/>
  <c r="D124" i="18"/>
  <c r="D123" i="18"/>
  <c r="D56" i="18"/>
  <c r="D55" i="18"/>
  <c r="E201" i="26"/>
  <c r="F201" i="26"/>
  <c r="G201" i="26"/>
  <c r="H201" i="26"/>
  <c r="I201" i="26"/>
  <c r="J201" i="26"/>
  <c r="K201" i="26"/>
  <c r="L201" i="26"/>
  <c r="M201" i="26"/>
  <c r="N201" i="26"/>
  <c r="O201" i="26"/>
  <c r="P201" i="26"/>
  <c r="Q201" i="26"/>
  <c r="E202" i="26"/>
  <c r="F202" i="26"/>
  <c r="G202" i="26"/>
  <c r="H202" i="26"/>
  <c r="I202" i="26"/>
  <c r="J202" i="26"/>
  <c r="K202" i="26"/>
  <c r="L202" i="26"/>
  <c r="M202" i="26"/>
  <c r="N202" i="26"/>
  <c r="O202" i="26"/>
  <c r="P202" i="26"/>
  <c r="Q202" i="26"/>
  <c r="E203" i="26"/>
  <c r="F203" i="26"/>
  <c r="G203" i="26"/>
  <c r="H203" i="26"/>
  <c r="I203" i="26"/>
  <c r="J203" i="26"/>
  <c r="K203" i="26"/>
  <c r="L203" i="26"/>
  <c r="M203" i="26"/>
  <c r="N203" i="26"/>
  <c r="O203" i="26"/>
  <c r="P203" i="26"/>
  <c r="Q203" i="26"/>
  <c r="E204" i="26"/>
  <c r="F204" i="26"/>
  <c r="G204" i="26"/>
  <c r="H204" i="26"/>
  <c r="I204" i="26"/>
  <c r="J204" i="26"/>
  <c r="K204" i="26"/>
  <c r="L204" i="26"/>
  <c r="M204" i="26"/>
  <c r="N204" i="26"/>
  <c r="O204" i="26"/>
  <c r="P204" i="26"/>
  <c r="Q204" i="26"/>
  <c r="D203" i="26"/>
  <c r="D204" i="26"/>
  <c r="D202" i="26"/>
  <c r="D201" i="26"/>
  <c r="E133" i="26"/>
  <c r="F133" i="26"/>
  <c r="G133" i="26"/>
  <c r="H133" i="26"/>
  <c r="I133" i="26"/>
  <c r="J133" i="26"/>
  <c r="K133" i="26"/>
  <c r="L133" i="26"/>
  <c r="M133" i="26"/>
  <c r="N133" i="26"/>
  <c r="O133" i="26"/>
  <c r="P133" i="26"/>
  <c r="Q133" i="26"/>
  <c r="E134" i="26"/>
  <c r="F134" i="26"/>
  <c r="G134" i="26"/>
  <c r="H134" i="26"/>
  <c r="I134" i="26"/>
  <c r="J134" i="26"/>
  <c r="K134" i="26"/>
  <c r="L134" i="26"/>
  <c r="M134" i="26"/>
  <c r="N134" i="26"/>
  <c r="O134" i="26"/>
  <c r="P134" i="26"/>
  <c r="Q134" i="26"/>
  <c r="E135" i="26"/>
  <c r="F135" i="26"/>
  <c r="G135" i="26"/>
  <c r="H135" i="26"/>
  <c r="I135" i="26"/>
  <c r="J135" i="26"/>
  <c r="K135" i="26"/>
  <c r="L135" i="26"/>
  <c r="M135" i="26"/>
  <c r="N135" i="26"/>
  <c r="O135" i="26"/>
  <c r="P135" i="26"/>
  <c r="Q135" i="26"/>
  <c r="E136" i="26"/>
  <c r="F136" i="26"/>
  <c r="G136" i="26"/>
  <c r="H136" i="26"/>
  <c r="I136" i="26"/>
  <c r="J136" i="26"/>
  <c r="K136" i="26"/>
  <c r="L136" i="26"/>
  <c r="M136" i="26"/>
  <c r="N136" i="26"/>
  <c r="O136" i="26"/>
  <c r="P136" i="26"/>
  <c r="Q136" i="26"/>
  <c r="D135" i="26"/>
  <c r="D136" i="26"/>
  <c r="D134" i="26"/>
  <c r="D133" i="26"/>
  <c r="E65" i="26"/>
  <c r="F65" i="26"/>
  <c r="G65" i="26"/>
  <c r="H65" i="26"/>
  <c r="I65" i="26"/>
  <c r="J65" i="26"/>
  <c r="K65" i="26"/>
  <c r="L65" i="26"/>
  <c r="M65" i="26"/>
  <c r="N65" i="26"/>
  <c r="O65" i="26"/>
  <c r="P65" i="26"/>
  <c r="Q65" i="26"/>
  <c r="E66" i="26"/>
  <c r="F66" i="26"/>
  <c r="G66" i="26"/>
  <c r="H66" i="26"/>
  <c r="I66" i="26"/>
  <c r="J66" i="26"/>
  <c r="K66" i="26"/>
  <c r="L66" i="26"/>
  <c r="M66" i="26"/>
  <c r="N66" i="26"/>
  <c r="O66" i="26"/>
  <c r="P66" i="26"/>
  <c r="Q66" i="26"/>
  <c r="E67" i="26"/>
  <c r="F67" i="26"/>
  <c r="G67" i="26"/>
  <c r="H67" i="26"/>
  <c r="I67" i="26"/>
  <c r="J67" i="26"/>
  <c r="K67" i="26"/>
  <c r="L67" i="26"/>
  <c r="M67" i="26"/>
  <c r="N67" i="26"/>
  <c r="O67" i="26"/>
  <c r="P67" i="26"/>
  <c r="Q67" i="26"/>
  <c r="E68" i="26"/>
  <c r="F68" i="26"/>
  <c r="G68" i="26"/>
  <c r="H68" i="26"/>
  <c r="I68" i="26"/>
  <c r="J68" i="26"/>
  <c r="K68" i="26"/>
  <c r="L68" i="26"/>
  <c r="M68" i="26"/>
  <c r="N68" i="26"/>
  <c r="O68" i="26"/>
  <c r="P68" i="26"/>
  <c r="Q68" i="26"/>
  <c r="D67" i="26"/>
  <c r="D68" i="26"/>
  <c r="D66" i="26"/>
  <c r="D65" i="26"/>
  <c r="E201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E202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E203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E204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D203" i="25"/>
  <c r="D204" i="25"/>
  <c r="D202" i="25"/>
  <c r="D201" i="25"/>
  <c r="E133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E134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E135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E136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D135" i="25"/>
  <c r="D136" i="25"/>
  <c r="D134" i="25"/>
  <c r="D133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D67" i="25"/>
  <c r="D68" i="25"/>
  <c r="D66" i="25"/>
  <c r="D65" i="25"/>
  <c r="E201" i="23"/>
  <c r="F201" i="23"/>
  <c r="G201" i="23"/>
  <c r="H201" i="23"/>
  <c r="I201" i="23"/>
  <c r="J201" i="23"/>
  <c r="K201" i="23"/>
  <c r="L201" i="23"/>
  <c r="M201" i="23"/>
  <c r="N201" i="23"/>
  <c r="O201" i="23"/>
  <c r="P201" i="23"/>
  <c r="Q201" i="23"/>
  <c r="E202" i="23"/>
  <c r="F202" i="23"/>
  <c r="G202" i="23"/>
  <c r="H202" i="23"/>
  <c r="I202" i="23"/>
  <c r="J202" i="23"/>
  <c r="K202" i="23"/>
  <c r="L202" i="23"/>
  <c r="M202" i="23"/>
  <c r="N202" i="23"/>
  <c r="O202" i="23"/>
  <c r="P202" i="23"/>
  <c r="Q202" i="23"/>
  <c r="E203" i="23"/>
  <c r="F203" i="23"/>
  <c r="G203" i="23"/>
  <c r="H203" i="23"/>
  <c r="I203" i="23"/>
  <c r="J203" i="23"/>
  <c r="K203" i="23"/>
  <c r="L203" i="23"/>
  <c r="M203" i="23"/>
  <c r="N203" i="23"/>
  <c r="O203" i="23"/>
  <c r="P203" i="23"/>
  <c r="Q203" i="23"/>
  <c r="E204" i="23"/>
  <c r="F204" i="23"/>
  <c r="G204" i="23"/>
  <c r="H204" i="23"/>
  <c r="I204" i="23"/>
  <c r="J204" i="23"/>
  <c r="K204" i="23"/>
  <c r="L204" i="23"/>
  <c r="M204" i="23"/>
  <c r="N204" i="23"/>
  <c r="O204" i="23"/>
  <c r="P204" i="23"/>
  <c r="Q204" i="23"/>
  <c r="D203" i="23"/>
  <c r="D204" i="23"/>
  <c r="D202" i="23"/>
  <c r="D201" i="23"/>
  <c r="E133" i="23"/>
  <c r="F133" i="23"/>
  <c r="G133" i="23"/>
  <c r="H133" i="23"/>
  <c r="I133" i="23"/>
  <c r="J133" i="23"/>
  <c r="K133" i="23"/>
  <c r="L133" i="23"/>
  <c r="M133" i="23"/>
  <c r="N133" i="23"/>
  <c r="O133" i="23"/>
  <c r="P133" i="23"/>
  <c r="Q133" i="23"/>
  <c r="E134" i="23"/>
  <c r="F134" i="23"/>
  <c r="G134" i="23"/>
  <c r="H134" i="23"/>
  <c r="I134" i="23"/>
  <c r="J134" i="23"/>
  <c r="K134" i="23"/>
  <c r="L134" i="23"/>
  <c r="M134" i="23"/>
  <c r="N134" i="23"/>
  <c r="O134" i="23"/>
  <c r="P134" i="23"/>
  <c r="Q134" i="23"/>
  <c r="E135" i="23"/>
  <c r="F135" i="23"/>
  <c r="G135" i="23"/>
  <c r="H135" i="23"/>
  <c r="I135" i="23"/>
  <c r="J135" i="23"/>
  <c r="K135" i="23"/>
  <c r="L135" i="23"/>
  <c r="M135" i="23"/>
  <c r="N135" i="23"/>
  <c r="O135" i="23"/>
  <c r="P135" i="23"/>
  <c r="Q135" i="23"/>
  <c r="E136" i="23"/>
  <c r="F136" i="23"/>
  <c r="G136" i="23"/>
  <c r="H136" i="23"/>
  <c r="I136" i="23"/>
  <c r="J136" i="23"/>
  <c r="K136" i="23"/>
  <c r="L136" i="23"/>
  <c r="M136" i="23"/>
  <c r="N136" i="23"/>
  <c r="O136" i="23"/>
  <c r="P136" i="23"/>
  <c r="Q136" i="23"/>
  <c r="D135" i="23"/>
  <c r="D136" i="23"/>
  <c r="D134" i="23"/>
  <c r="D133" i="23"/>
  <c r="E65" i="23"/>
  <c r="F65" i="23"/>
  <c r="G65" i="23"/>
  <c r="H65" i="23"/>
  <c r="I65" i="23"/>
  <c r="J65" i="23"/>
  <c r="K65" i="23"/>
  <c r="L65" i="23"/>
  <c r="M65" i="23"/>
  <c r="N65" i="23"/>
  <c r="O65" i="23"/>
  <c r="P65" i="23"/>
  <c r="Q65" i="23"/>
  <c r="E66" i="23"/>
  <c r="F66" i="23"/>
  <c r="G66" i="23"/>
  <c r="H66" i="23"/>
  <c r="I66" i="23"/>
  <c r="J66" i="23"/>
  <c r="K66" i="23"/>
  <c r="L66" i="23"/>
  <c r="M66" i="23"/>
  <c r="N66" i="23"/>
  <c r="O66" i="23"/>
  <c r="P66" i="23"/>
  <c r="Q66" i="23"/>
  <c r="E67" i="23"/>
  <c r="F67" i="23"/>
  <c r="G67" i="23"/>
  <c r="H67" i="23"/>
  <c r="I67" i="23"/>
  <c r="J67" i="23"/>
  <c r="K67" i="23"/>
  <c r="L67" i="23"/>
  <c r="M67" i="23"/>
  <c r="N67" i="23"/>
  <c r="O67" i="23"/>
  <c r="P67" i="23"/>
  <c r="Q67" i="23"/>
  <c r="E68" i="23"/>
  <c r="F68" i="23"/>
  <c r="G68" i="23"/>
  <c r="H68" i="23"/>
  <c r="I68" i="23"/>
  <c r="J68" i="23"/>
  <c r="K68" i="23"/>
  <c r="L68" i="23"/>
  <c r="M68" i="23"/>
  <c r="N68" i="23"/>
  <c r="O68" i="23"/>
  <c r="P68" i="23"/>
  <c r="Q68" i="23"/>
  <c r="D67" i="23"/>
  <c r="D68" i="23"/>
  <c r="D66" i="23"/>
  <c r="D65" i="23"/>
  <c r="E201" i="22"/>
  <c r="F201" i="22"/>
  <c r="G201" i="22"/>
  <c r="H201" i="22"/>
  <c r="I201" i="22"/>
  <c r="J201" i="22"/>
  <c r="K201" i="22"/>
  <c r="L201" i="22"/>
  <c r="M201" i="22"/>
  <c r="N201" i="22"/>
  <c r="O201" i="22"/>
  <c r="P201" i="22"/>
  <c r="Q201" i="22"/>
  <c r="E202" i="22"/>
  <c r="F202" i="22"/>
  <c r="G202" i="22"/>
  <c r="H202" i="22"/>
  <c r="I202" i="22"/>
  <c r="J202" i="22"/>
  <c r="K202" i="22"/>
  <c r="L202" i="22"/>
  <c r="M202" i="22"/>
  <c r="N202" i="22"/>
  <c r="O202" i="22"/>
  <c r="P202" i="22"/>
  <c r="Q202" i="22"/>
  <c r="E203" i="22"/>
  <c r="F203" i="22"/>
  <c r="G203" i="22"/>
  <c r="H203" i="22"/>
  <c r="I203" i="22"/>
  <c r="J203" i="22"/>
  <c r="K203" i="22"/>
  <c r="L203" i="22"/>
  <c r="M203" i="22"/>
  <c r="N203" i="22"/>
  <c r="O203" i="22"/>
  <c r="P203" i="22"/>
  <c r="Q203" i="22"/>
  <c r="E204" i="22"/>
  <c r="F204" i="22"/>
  <c r="G204" i="22"/>
  <c r="H204" i="22"/>
  <c r="I204" i="22"/>
  <c r="J204" i="22"/>
  <c r="K204" i="22"/>
  <c r="L204" i="22"/>
  <c r="M204" i="22"/>
  <c r="N204" i="22"/>
  <c r="O204" i="22"/>
  <c r="P204" i="22"/>
  <c r="Q204" i="22"/>
  <c r="D203" i="22"/>
  <c r="D204" i="22"/>
  <c r="D202" i="22"/>
  <c r="D201" i="22"/>
  <c r="E133" i="22"/>
  <c r="F133" i="22"/>
  <c r="G133" i="22"/>
  <c r="H133" i="22"/>
  <c r="I133" i="22"/>
  <c r="J133" i="22"/>
  <c r="K133" i="22"/>
  <c r="L133" i="22"/>
  <c r="M133" i="22"/>
  <c r="N133" i="22"/>
  <c r="O133" i="22"/>
  <c r="P133" i="22"/>
  <c r="Q133" i="22"/>
  <c r="E134" i="22"/>
  <c r="F134" i="22"/>
  <c r="G134" i="22"/>
  <c r="H134" i="22"/>
  <c r="I134" i="22"/>
  <c r="J134" i="22"/>
  <c r="K134" i="22"/>
  <c r="L134" i="22"/>
  <c r="M134" i="22"/>
  <c r="N134" i="22"/>
  <c r="O134" i="22"/>
  <c r="P134" i="22"/>
  <c r="Q134" i="22"/>
  <c r="E135" i="22"/>
  <c r="F135" i="22"/>
  <c r="G135" i="22"/>
  <c r="H135" i="22"/>
  <c r="I135" i="22"/>
  <c r="J135" i="22"/>
  <c r="K135" i="22"/>
  <c r="L135" i="22"/>
  <c r="M135" i="22"/>
  <c r="N135" i="22"/>
  <c r="O135" i="22"/>
  <c r="P135" i="22"/>
  <c r="Q135" i="22"/>
  <c r="E136" i="22"/>
  <c r="F136" i="22"/>
  <c r="G136" i="22"/>
  <c r="H136" i="22"/>
  <c r="I136" i="22"/>
  <c r="J136" i="22"/>
  <c r="K136" i="22"/>
  <c r="L136" i="22"/>
  <c r="M136" i="22"/>
  <c r="N136" i="22"/>
  <c r="O136" i="22"/>
  <c r="P136" i="22"/>
  <c r="Q136" i="22"/>
  <c r="D135" i="22"/>
  <c r="D136" i="22"/>
  <c r="D134" i="22"/>
  <c r="D133" i="22"/>
  <c r="E65" i="22"/>
  <c r="F65" i="22"/>
  <c r="G65" i="22"/>
  <c r="H65" i="22"/>
  <c r="I65" i="22"/>
  <c r="J65" i="22"/>
  <c r="K65" i="22"/>
  <c r="L65" i="22"/>
  <c r="M65" i="22"/>
  <c r="N65" i="22"/>
  <c r="O65" i="22"/>
  <c r="P65" i="22"/>
  <c r="Q65" i="22"/>
  <c r="E66" i="22"/>
  <c r="F66" i="22"/>
  <c r="G66" i="22"/>
  <c r="H66" i="22"/>
  <c r="I66" i="22"/>
  <c r="J66" i="22"/>
  <c r="K66" i="22"/>
  <c r="L66" i="22"/>
  <c r="M66" i="22"/>
  <c r="N66" i="22"/>
  <c r="O66" i="22"/>
  <c r="P66" i="22"/>
  <c r="Q66" i="22"/>
  <c r="E67" i="22"/>
  <c r="F67" i="22"/>
  <c r="G67" i="22"/>
  <c r="H67" i="22"/>
  <c r="I67" i="22"/>
  <c r="J67" i="22"/>
  <c r="K67" i="22"/>
  <c r="L67" i="22"/>
  <c r="M67" i="22"/>
  <c r="N67" i="22"/>
  <c r="O67" i="22"/>
  <c r="P67" i="22"/>
  <c r="Q67" i="22"/>
  <c r="E68" i="22"/>
  <c r="F68" i="22"/>
  <c r="G68" i="22"/>
  <c r="H68" i="22"/>
  <c r="I68" i="22"/>
  <c r="J68" i="22"/>
  <c r="K68" i="22"/>
  <c r="L68" i="22"/>
  <c r="M68" i="22"/>
  <c r="N68" i="22"/>
  <c r="O68" i="22"/>
  <c r="P68" i="22"/>
  <c r="Q68" i="22"/>
  <c r="D67" i="22"/>
  <c r="D68" i="22"/>
  <c r="D66" i="22"/>
  <c r="D65" i="22"/>
  <c r="E201" i="18"/>
  <c r="F201" i="18"/>
  <c r="G201" i="18"/>
  <c r="H201" i="18"/>
  <c r="I201" i="18"/>
  <c r="J201" i="18"/>
  <c r="K201" i="18"/>
  <c r="L201" i="18"/>
  <c r="M201" i="18"/>
  <c r="N201" i="18"/>
  <c r="O201" i="18"/>
  <c r="P201" i="18"/>
  <c r="Q201" i="18"/>
  <c r="E202" i="18"/>
  <c r="F202" i="18"/>
  <c r="G202" i="18"/>
  <c r="H202" i="18"/>
  <c r="I202" i="18"/>
  <c r="J202" i="18"/>
  <c r="K202" i="18"/>
  <c r="L202" i="18"/>
  <c r="M202" i="18"/>
  <c r="N202" i="18"/>
  <c r="O202" i="18"/>
  <c r="P202" i="18"/>
  <c r="Q202" i="18"/>
  <c r="E203" i="18"/>
  <c r="F203" i="18"/>
  <c r="G203" i="18"/>
  <c r="H203" i="18"/>
  <c r="I203" i="18"/>
  <c r="J203" i="18"/>
  <c r="K203" i="18"/>
  <c r="L203" i="18"/>
  <c r="M203" i="18"/>
  <c r="N203" i="18"/>
  <c r="O203" i="18"/>
  <c r="P203" i="18"/>
  <c r="Q203" i="18"/>
  <c r="E204" i="18"/>
  <c r="F204" i="18"/>
  <c r="G204" i="18"/>
  <c r="H204" i="18"/>
  <c r="I204" i="18"/>
  <c r="J204" i="18"/>
  <c r="K204" i="18"/>
  <c r="L204" i="18"/>
  <c r="M204" i="18"/>
  <c r="N204" i="18"/>
  <c r="O204" i="18"/>
  <c r="P204" i="18"/>
  <c r="Q204" i="18"/>
  <c r="D203" i="18"/>
  <c r="D204" i="18"/>
  <c r="D202" i="18"/>
  <c r="D201" i="18"/>
  <c r="E133" i="18"/>
  <c r="F133" i="18"/>
  <c r="G133" i="18"/>
  <c r="H133" i="18"/>
  <c r="I133" i="18"/>
  <c r="J133" i="18"/>
  <c r="K133" i="18"/>
  <c r="L133" i="18"/>
  <c r="M133" i="18"/>
  <c r="N133" i="18"/>
  <c r="O133" i="18"/>
  <c r="P133" i="18"/>
  <c r="Q133" i="18"/>
  <c r="E134" i="18"/>
  <c r="F134" i="18"/>
  <c r="G134" i="18"/>
  <c r="H134" i="18"/>
  <c r="I134" i="18"/>
  <c r="J134" i="18"/>
  <c r="K134" i="18"/>
  <c r="L134" i="18"/>
  <c r="M134" i="18"/>
  <c r="N134" i="18"/>
  <c r="O134" i="18"/>
  <c r="P134" i="18"/>
  <c r="Q134" i="18"/>
  <c r="E135" i="18"/>
  <c r="F135" i="18"/>
  <c r="G135" i="18"/>
  <c r="H135" i="18"/>
  <c r="I135" i="18"/>
  <c r="J135" i="18"/>
  <c r="K135" i="18"/>
  <c r="L135" i="18"/>
  <c r="M135" i="18"/>
  <c r="N135" i="18"/>
  <c r="O135" i="18"/>
  <c r="P135" i="18"/>
  <c r="Q135" i="18"/>
  <c r="E136" i="18"/>
  <c r="F136" i="18"/>
  <c r="G136" i="18"/>
  <c r="H136" i="18"/>
  <c r="I136" i="18"/>
  <c r="J136" i="18"/>
  <c r="K136" i="18"/>
  <c r="L136" i="18"/>
  <c r="M136" i="18"/>
  <c r="N136" i="18"/>
  <c r="O136" i="18"/>
  <c r="P136" i="18"/>
  <c r="Q136" i="18"/>
  <c r="D135" i="18"/>
  <c r="D136" i="18"/>
  <c r="D134" i="18"/>
  <c r="D133" i="18"/>
  <c r="E66" i="18"/>
  <c r="F66" i="18"/>
  <c r="G66" i="18"/>
  <c r="H66" i="18"/>
  <c r="I66" i="18"/>
  <c r="J66" i="18"/>
  <c r="K66" i="18"/>
  <c r="L66" i="18"/>
  <c r="M66" i="18"/>
  <c r="N66" i="18"/>
  <c r="O66" i="18"/>
  <c r="P66" i="18"/>
  <c r="Q66" i="18"/>
  <c r="E67" i="18"/>
  <c r="F67" i="18"/>
  <c r="G67" i="18"/>
  <c r="H67" i="18"/>
  <c r="I67" i="18"/>
  <c r="J67" i="18"/>
  <c r="K67" i="18"/>
  <c r="L67" i="18"/>
  <c r="M67" i="18"/>
  <c r="N67" i="18"/>
  <c r="O67" i="18"/>
  <c r="P67" i="18"/>
  <c r="Q67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D67" i="18"/>
  <c r="D68" i="18"/>
  <c r="D66" i="18"/>
  <c r="E65" i="18"/>
  <c r="F65" i="18"/>
  <c r="G65" i="18"/>
  <c r="H65" i="18"/>
  <c r="I65" i="18"/>
  <c r="J65" i="18"/>
  <c r="K65" i="18"/>
  <c r="L65" i="18"/>
  <c r="M65" i="18"/>
  <c r="N65" i="18"/>
  <c r="O65" i="18"/>
  <c r="P65" i="18"/>
  <c r="Q65" i="18"/>
  <c r="D65" i="18"/>
  <c r="B140" i="26"/>
  <c r="B72" i="26"/>
  <c r="B140" i="25"/>
  <c r="B72" i="25"/>
  <c r="B4" i="25"/>
  <c r="B140" i="23"/>
  <c r="B72" i="23"/>
  <c r="B4" i="23"/>
  <c r="B140" i="22"/>
  <c r="B72" i="22"/>
  <c r="B4" i="22"/>
  <c r="L46" i="21" l="1"/>
  <c r="M46" i="21"/>
  <c r="N46" i="21"/>
  <c r="O46" i="21"/>
  <c r="P46" i="21"/>
  <c r="L47" i="21"/>
  <c r="M47" i="21"/>
  <c r="N47" i="21"/>
  <c r="O47" i="21"/>
  <c r="P47" i="21"/>
  <c r="L48" i="21"/>
  <c r="M48" i="21"/>
  <c r="N48" i="21"/>
  <c r="O48" i="21"/>
  <c r="P48" i="21"/>
  <c r="L49" i="21"/>
  <c r="M49" i="21"/>
  <c r="N49" i="21"/>
  <c r="O49" i="21"/>
  <c r="P49" i="21"/>
  <c r="L50" i="21"/>
  <c r="M50" i="21"/>
  <c r="N50" i="21"/>
  <c r="O50" i="21"/>
  <c r="P50" i="21"/>
  <c r="L51" i="21"/>
  <c r="M51" i="21"/>
  <c r="N51" i="21"/>
  <c r="O51" i="21"/>
  <c r="P51" i="21"/>
  <c r="L52" i="21"/>
  <c r="M52" i="21"/>
  <c r="N52" i="21"/>
  <c r="O52" i="21"/>
  <c r="P52" i="21"/>
  <c r="L53" i="21"/>
  <c r="M53" i="21"/>
  <c r="N53" i="21"/>
  <c r="O53" i="21"/>
  <c r="P53" i="21"/>
  <c r="L54" i="21"/>
  <c r="M54" i="21"/>
  <c r="N54" i="21"/>
  <c r="O54" i="21"/>
  <c r="P54" i="21"/>
  <c r="L55" i="21"/>
  <c r="M55" i="21"/>
  <c r="N55" i="21"/>
  <c r="O55" i="21"/>
  <c r="P55" i="21"/>
  <c r="K48" i="21"/>
  <c r="K49" i="21"/>
  <c r="K50" i="21"/>
  <c r="K51" i="21"/>
  <c r="K52" i="21"/>
  <c r="K53" i="21"/>
  <c r="K54" i="21"/>
  <c r="K55" i="21"/>
  <c r="K47" i="21"/>
  <c r="K46" i="21"/>
  <c r="L35" i="21"/>
  <c r="M35" i="21"/>
  <c r="N35" i="21"/>
  <c r="O35" i="21"/>
  <c r="P35" i="21"/>
  <c r="L36" i="21"/>
  <c r="M36" i="21"/>
  <c r="N36" i="21"/>
  <c r="O36" i="21"/>
  <c r="P36" i="21"/>
  <c r="L37" i="21"/>
  <c r="M37" i="21"/>
  <c r="N37" i="21"/>
  <c r="O37" i="21"/>
  <c r="P37" i="21"/>
  <c r="L38" i="21"/>
  <c r="M38" i="21"/>
  <c r="N38" i="21"/>
  <c r="O38" i="21"/>
  <c r="P38" i="21"/>
  <c r="L39" i="21"/>
  <c r="M39" i="21"/>
  <c r="N39" i="21"/>
  <c r="O39" i="21"/>
  <c r="P39" i="21"/>
  <c r="K37" i="21"/>
  <c r="K38" i="21"/>
  <c r="K39" i="21"/>
  <c r="K36" i="21"/>
  <c r="K35" i="21"/>
  <c r="L22" i="21"/>
  <c r="M22" i="21"/>
  <c r="N22" i="21"/>
  <c r="O22" i="21"/>
  <c r="P22" i="21"/>
  <c r="L23" i="21"/>
  <c r="M23" i="21"/>
  <c r="N23" i="21"/>
  <c r="O23" i="21"/>
  <c r="P23" i="21"/>
  <c r="L24" i="21"/>
  <c r="M24" i="21"/>
  <c r="N24" i="21"/>
  <c r="O24" i="21"/>
  <c r="P24" i="21"/>
  <c r="L25" i="21"/>
  <c r="M25" i="21"/>
  <c r="N25" i="21"/>
  <c r="O25" i="21"/>
  <c r="P25" i="21"/>
  <c r="L26" i="21"/>
  <c r="M26" i="21"/>
  <c r="N26" i="21"/>
  <c r="O26" i="21"/>
  <c r="P26" i="21"/>
  <c r="L27" i="21"/>
  <c r="M27" i="21"/>
  <c r="N27" i="21"/>
  <c r="O27" i="21"/>
  <c r="P27" i="21"/>
  <c r="L28" i="21"/>
  <c r="M28" i="21"/>
  <c r="N28" i="21"/>
  <c r="O28" i="21"/>
  <c r="P28" i="21"/>
  <c r="L29" i="21"/>
  <c r="M29" i="21"/>
  <c r="N29" i="21"/>
  <c r="O29" i="21"/>
  <c r="P29" i="21"/>
  <c r="L30" i="21"/>
  <c r="M30" i="21"/>
  <c r="N30" i="21"/>
  <c r="O30" i="21"/>
  <c r="P30" i="21"/>
  <c r="K24" i="21"/>
  <c r="K25" i="21"/>
  <c r="K26" i="21"/>
  <c r="K27" i="21"/>
  <c r="K28" i="21"/>
  <c r="K29" i="21"/>
  <c r="K30" i="21"/>
  <c r="K23" i="21"/>
  <c r="K22" i="21"/>
  <c r="L6" i="21"/>
  <c r="M6" i="21"/>
  <c r="N6" i="21"/>
  <c r="O6" i="21"/>
  <c r="P6" i="21"/>
  <c r="L7" i="21"/>
  <c r="M7" i="21"/>
  <c r="N7" i="21"/>
  <c r="O7" i="21"/>
  <c r="P7" i="21"/>
  <c r="L8" i="21"/>
  <c r="M8" i="21"/>
  <c r="N8" i="21"/>
  <c r="O8" i="21"/>
  <c r="P8" i="21"/>
  <c r="L9" i="21"/>
  <c r="M9" i="21"/>
  <c r="N9" i="21"/>
  <c r="O9" i="21"/>
  <c r="P9" i="21"/>
  <c r="L10" i="21"/>
  <c r="M10" i="21"/>
  <c r="N10" i="21"/>
  <c r="O10" i="21"/>
  <c r="P10" i="21"/>
  <c r="L11" i="21"/>
  <c r="M11" i="21"/>
  <c r="N11" i="21"/>
  <c r="O11" i="21"/>
  <c r="P11" i="21"/>
  <c r="L12" i="21"/>
  <c r="M12" i="21"/>
  <c r="N12" i="21"/>
  <c r="O12" i="21"/>
  <c r="P12" i="21"/>
  <c r="L13" i="21"/>
  <c r="M13" i="21"/>
  <c r="N13" i="21"/>
  <c r="O13" i="21"/>
  <c r="P13" i="21"/>
  <c r="L14" i="21"/>
  <c r="M14" i="21"/>
  <c r="N14" i="21"/>
  <c r="O14" i="21"/>
  <c r="P14" i="21"/>
  <c r="L15" i="21"/>
  <c r="M15" i="21"/>
  <c r="N15" i="21"/>
  <c r="O15" i="21"/>
  <c r="P15" i="21"/>
  <c r="L16" i="21"/>
  <c r="M16" i="21"/>
  <c r="N16" i="21"/>
  <c r="O16" i="21"/>
  <c r="P16" i="21"/>
  <c r="L17" i="21"/>
  <c r="M17" i="21"/>
  <c r="N17" i="21"/>
  <c r="O17" i="21"/>
  <c r="P17" i="21"/>
  <c r="K8" i="21"/>
  <c r="K9" i="21"/>
  <c r="K10" i="21"/>
  <c r="K11" i="21"/>
  <c r="K12" i="21"/>
  <c r="K13" i="21"/>
  <c r="K14" i="21"/>
  <c r="K15" i="21"/>
  <c r="K16" i="21"/>
  <c r="K17" i="21"/>
  <c r="K7" i="21"/>
  <c r="K6" i="21"/>
  <c r="D46" i="21"/>
  <c r="E46" i="21"/>
  <c r="F46" i="21"/>
  <c r="G46" i="21"/>
  <c r="H46" i="21"/>
  <c r="D47" i="21"/>
  <c r="E47" i="21"/>
  <c r="F47" i="21"/>
  <c r="G47" i="21"/>
  <c r="H47" i="21"/>
  <c r="D48" i="21"/>
  <c r="E48" i="21"/>
  <c r="F48" i="21"/>
  <c r="G48" i="21"/>
  <c r="H48" i="21"/>
  <c r="D49" i="21"/>
  <c r="E49" i="21"/>
  <c r="F49" i="21"/>
  <c r="G49" i="21"/>
  <c r="H49" i="21"/>
  <c r="D50" i="21"/>
  <c r="E50" i="21"/>
  <c r="F50" i="21"/>
  <c r="G50" i="21"/>
  <c r="H50" i="21"/>
  <c r="D51" i="21"/>
  <c r="E51" i="21"/>
  <c r="F51" i="21"/>
  <c r="G51" i="21"/>
  <c r="H51" i="21"/>
  <c r="D52" i="21"/>
  <c r="E52" i="21"/>
  <c r="F52" i="21"/>
  <c r="G52" i="21"/>
  <c r="H52" i="21"/>
  <c r="D53" i="21"/>
  <c r="E53" i="21"/>
  <c r="F53" i="21"/>
  <c r="G53" i="21"/>
  <c r="H53" i="21"/>
  <c r="D54" i="21"/>
  <c r="E54" i="21"/>
  <c r="F54" i="21"/>
  <c r="G54" i="21"/>
  <c r="H54" i="21"/>
  <c r="D55" i="21"/>
  <c r="E55" i="21"/>
  <c r="F55" i="21"/>
  <c r="G55" i="21"/>
  <c r="H55" i="21"/>
  <c r="C48" i="21"/>
  <c r="C49" i="21"/>
  <c r="C50" i="21"/>
  <c r="C51" i="21"/>
  <c r="C52" i="21"/>
  <c r="C53" i="21"/>
  <c r="C54" i="21"/>
  <c r="C55" i="21"/>
  <c r="C47" i="21"/>
  <c r="C46" i="21"/>
  <c r="D35" i="21"/>
  <c r="E35" i="21"/>
  <c r="F35" i="21"/>
  <c r="G35" i="21"/>
  <c r="H35" i="21"/>
  <c r="D36" i="21"/>
  <c r="E36" i="21"/>
  <c r="F36" i="21"/>
  <c r="G36" i="21"/>
  <c r="H36" i="21"/>
  <c r="D37" i="21"/>
  <c r="E37" i="21"/>
  <c r="F37" i="21"/>
  <c r="G37" i="21"/>
  <c r="H37" i="21"/>
  <c r="D38" i="21"/>
  <c r="E38" i="21"/>
  <c r="F38" i="21"/>
  <c r="G38" i="21"/>
  <c r="H38" i="21"/>
  <c r="D39" i="21"/>
  <c r="E39" i="21"/>
  <c r="F39" i="21"/>
  <c r="G39" i="21"/>
  <c r="H39" i="21"/>
  <c r="D40" i="21"/>
  <c r="E40" i="21"/>
  <c r="F40" i="21"/>
  <c r="G40" i="21"/>
  <c r="H40" i="21"/>
  <c r="D41" i="21"/>
  <c r="E41" i="21"/>
  <c r="F41" i="21"/>
  <c r="G41" i="21"/>
  <c r="H41" i="21"/>
  <c r="C37" i="21"/>
  <c r="C38" i="21"/>
  <c r="C39" i="21"/>
  <c r="C40" i="21"/>
  <c r="C41" i="21"/>
  <c r="C36" i="21"/>
  <c r="C35" i="21"/>
  <c r="D22" i="21"/>
  <c r="E22" i="21"/>
  <c r="F22" i="21"/>
  <c r="G22" i="21"/>
  <c r="H22" i="21"/>
  <c r="D23" i="21"/>
  <c r="E23" i="21"/>
  <c r="F23" i="21"/>
  <c r="G23" i="21"/>
  <c r="H23" i="21"/>
  <c r="D24" i="21"/>
  <c r="E24" i="21"/>
  <c r="F24" i="21"/>
  <c r="G24" i="21"/>
  <c r="H24" i="21"/>
  <c r="D25" i="21"/>
  <c r="E25" i="21"/>
  <c r="F25" i="21"/>
  <c r="G25" i="21"/>
  <c r="H25" i="21"/>
  <c r="D26" i="21"/>
  <c r="E26" i="21"/>
  <c r="F26" i="21"/>
  <c r="G26" i="21"/>
  <c r="H26" i="21"/>
  <c r="D27" i="21"/>
  <c r="E27" i="21"/>
  <c r="F27" i="21"/>
  <c r="G27" i="21"/>
  <c r="H27" i="21"/>
  <c r="D28" i="21"/>
  <c r="E28" i="21"/>
  <c r="F28" i="21"/>
  <c r="G28" i="21"/>
  <c r="H28" i="21"/>
  <c r="C24" i="21"/>
  <c r="C25" i="21"/>
  <c r="C26" i="21"/>
  <c r="C27" i="21"/>
  <c r="C28" i="21"/>
  <c r="C23" i="21"/>
  <c r="C22" i="21"/>
  <c r="D6" i="21"/>
  <c r="E6" i="21"/>
  <c r="F6" i="21"/>
  <c r="G6" i="21"/>
  <c r="H6" i="21"/>
  <c r="D7" i="21"/>
  <c r="E7" i="21"/>
  <c r="F7" i="21"/>
  <c r="G7" i="21"/>
  <c r="H7" i="21"/>
  <c r="D8" i="21"/>
  <c r="E8" i="21"/>
  <c r="F8" i="21"/>
  <c r="G8" i="21"/>
  <c r="H8" i="21"/>
  <c r="D9" i="21"/>
  <c r="E9" i="21"/>
  <c r="F9" i="21"/>
  <c r="G9" i="21"/>
  <c r="H9" i="21"/>
  <c r="D10" i="21"/>
  <c r="E10" i="21"/>
  <c r="F10" i="21"/>
  <c r="G10" i="21"/>
  <c r="H10" i="21"/>
  <c r="D11" i="21"/>
  <c r="E11" i="21"/>
  <c r="F11" i="21"/>
  <c r="G11" i="21"/>
  <c r="H11" i="21"/>
  <c r="D12" i="21"/>
  <c r="E12" i="21"/>
  <c r="F12" i="21"/>
  <c r="G12" i="21"/>
  <c r="H12" i="21"/>
  <c r="D13" i="21"/>
  <c r="E13" i="21"/>
  <c r="F13" i="21"/>
  <c r="G13" i="21"/>
  <c r="H13" i="21"/>
  <c r="D14" i="21"/>
  <c r="E14" i="21"/>
  <c r="F14" i="21"/>
  <c r="G14" i="21"/>
  <c r="H14" i="21"/>
  <c r="D15" i="21"/>
  <c r="E15" i="21"/>
  <c r="F15" i="21"/>
  <c r="G15" i="21"/>
  <c r="H15" i="21"/>
  <c r="D16" i="21"/>
  <c r="E16" i="21"/>
  <c r="F16" i="21"/>
  <c r="G16" i="21"/>
  <c r="H16" i="21"/>
  <c r="D17" i="21"/>
  <c r="E17" i="21"/>
  <c r="F17" i="21"/>
  <c r="G17" i="21"/>
  <c r="H17" i="21"/>
  <c r="C8" i="21"/>
  <c r="C9" i="21"/>
  <c r="C10" i="21"/>
  <c r="C11" i="21"/>
  <c r="C12" i="21"/>
  <c r="C13" i="21"/>
  <c r="C14" i="21"/>
  <c r="C15" i="21"/>
  <c r="C16" i="21"/>
  <c r="C17" i="21"/>
  <c r="C7" i="21"/>
  <c r="C6" i="21"/>
  <c r="B140" i="18"/>
  <c r="B72" i="18"/>
  <c r="B4" i="18"/>
  <c r="E82" i="20" l="1"/>
  <c r="F82" i="20"/>
  <c r="G82" i="20"/>
  <c r="H82" i="20"/>
  <c r="I82" i="20"/>
  <c r="J82" i="20"/>
  <c r="K82" i="20"/>
  <c r="E83" i="20"/>
  <c r="F83" i="20"/>
  <c r="G83" i="20"/>
  <c r="H83" i="20"/>
  <c r="I83" i="20"/>
  <c r="J83" i="20"/>
  <c r="K83" i="20"/>
  <c r="E84" i="20"/>
  <c r="F84" i="20"/>
  <c r="G84" i="20"/>
  <c r="H84" i="20"/>
  <c r="I84" i="20"/>
  <c r="J84" i="20"/>
  <c r="K84" i="20"/>
  <c r="E85" i="20"/>
  <c r="F85" i="20"/>
  <c r="G85" i="20"/>
  <c r="H85" i="20"/>
  <c r="I85" i="20"/>
  <c r="J85" i="20"/>
  <c r="K85" i="20"/>
  <c r="E86" i="20"/>
  <c r="F86" i="20"/>
  <c r="G86" i="20"/>
  <c r="H86" i="20"/>
  <c r="I86" i="20"/>
  <c r="J86" i="20"/>
  <c r="K86" i="20"/>
  <c r="E87" i="20"/>
  <c r="F87" i="20"/>
  <c r="G87" i="20"/>
  <c r="H87" i="20"/>
  <c r="I87" i="20"/>
  <c r="J87" i="20"/>
  <c r="K87" i="20"/>
  <c r="E88" i="20"/>
  <c r="F88" i="20"/>
  <c r="G88" i="20"/>
  <c r="H88" i="20"/>
  <c r="I88" i="20"/>
  <c r="J88" i="20"/>
  <c r="K88" i="20"/>
  <c r="E89" i="20"/>
  <c r="F89" i="20"/>
  <c r="G89" i="20"/>
  <c r="H89" i="20"/>
  <c r="I89" i="20"/>
  <c r="J89" i="20"/>
  <c r="K89" i="20"/>
  <c r="D83" i="20"/>
  <c r="D84" i="20"/>
  <c r="D85" i="20"/>
  <c r="D86" i="20"/>
  <c r="D87" i="20"/>
  <c r="D88" i="20"/>
  <c r="D89" i="20"/>
  <c r="D82" i="20"/>
  <c r="E51" i="20"/>
  <c r="F51" i="20"/>
  <c r="G51" i="20"/>
  <c r="H51" i="20"/>
  <c r="I51" i="20"/>
  <c r="J51" i="20"/>
  <c r="K51" i="20"/>
  <c r="E52" i="20"/>
  <c r="F52" i="20"/>
  <c r="G52" i="20"/>
  <c r="H52" i="20"/>
  <c r="I52" i="20"/>
  <c r="J52" i="20"/>
  <c r="K52" i="20"/>
  <c r="E53" i="20"/>
  <c r="F53" i="20"/>
  <c r="G53" i="20"/>
  <c r="H53" i="20"/>
  <c r="I53" i="20"/>
  <c r="J53" i="20"/>
  <c r="K53" i="20"/>
  <c r="E54" i="20"/>
  <c r="F54" i="20"/>
  <c r="G54" i="20"/>
  <c r="H54" i="20"/>
  <c r="I54" i="20"/>
  <c r="J54" i="20"/>
  <c r="K54" i="20"/>
  <c r="E55" i="20"/>
  <c r="F55" i="20"/>
  <c r="G55" i="20"/>
  <c r="H55" i="20"/>
  <c r="I55" i="20"/>
  <c r="J55" i="20"/>
  <c r="K55" i="20"/>
  <c r="E56" i="20"/>
  <c r="F56" i="20"/>
  <c r="G56" i="20"/>
  <c r="H56" i="20"/>
  <c r="I56" i="20"/>
  <c r="J56" i="20"/>
  <c r="K56" i="20"/>
  <c r="E57" i="20"/>
  <c r="F57" i="20"/>
  <c r="G57" i="20"/>
  <c r="H57" i="20"/>
  <c r="I57" i="20"/>
  <c r="J57" i="20"/>
  <c r="K57" i="20"/>
  <c r="E58" i="20"/>
  <c r="F58" i="20"/>
  <c r="G58" i="20"/>
  <c r="H58" i="20"/>
  <c r="I58" i="20"/>
  <c r="J58" i="20"/>
  <c r="K58" i="20"/>
  <c r="D52" i="20"/>
  <c r="D53" i="20"/>
  <c r="D54" i="20"/>
  <c r="D55" i="20"/>
  <c r="D56" i="20"/>
  <c r="D57" i="20"/>
  <c r="D58" i="20"/>
  <c r="D51" i="20"/>
  <c r="P22" i="20"/>
  <c r="Q22" i="20"/>
  <c r="R22" i="20"/>
  <c r="S22" i="20"/>
  <c r="T22" i="20"/>
  <c r="U22" i="20"/>
  <c r="V22" i="20"/>
  <c r="P23" i="20"/>
  <c r="Q23" i="20"/>
  <c r="R23" i="20"/>
  <c r="S23" i="20"/>
  <c r="T23" i="20"/>
  <c r="U23" i="20"/>
  <c r="V23" i="20"/>
  <c r="P24" i="20"/>
  <c r="Q24" i="20"/>
  <c r="R24" i="20"/>
  <c r="S24" i="20"/>
  <c r="T24" i="20"/>
  <c r="U24" i="20"/>
  <c r="V24" i="20"/>
  <c r="P25" i="20"/>
  <c r="Q25" i="20"/>
  <c r="R25" i="20"/>
  <c r="S25" i="20"/>
  <c r="T25" i="20"/>
  <c r="U25" i="20"/>
  <c r="V25" i="20"/>
  <c r="P26" i="20"/>
  <c r="Q26" i="20"/>
  <c r="R26" i="20"/>
  <c r="S26" i="20"/>
  <c r="T26" i="20"/>
  <c r="U26" i="20"/>
  <c r="V26" i="20"/>
  <c r="P27" i="20"/>
  <c r="Q27" i="20"/>
  <c r="R27" i="20"/>
  <c r="S27" i="20"/>
  <c r="T27" i="20"/>
  <c r="U27" i="20"/>
  <c r="V27" i="20"/>
  <c r="P28" i="20"/>
  <c r="Q28" i="20"/>
  <c r="R28" i="20"/>
  <c r="S28" i="20"/>
  <c r="T28" i="20"/>
  <c r="U28" i="20"/>
  <c r="V28" i="20"/>
  <c r="P29" i="20"/>
  <c r="Q29" i="20"/>
  <c r="R29" i="20"/>
  <c r="S29" i="20"/>
  <c r="T29" i="20"/>
  <c r="U29" i="20"/>
  <c r="V29" i="20"/>
  <c r="O23" i="20"/>
  <c r="O24" i="20"/>
  <c r="O25" i="20"/>
  <c r="O26" i="20"/>
  <c r="O27" i="20"/>
  <c r="O28" i="20"/>
  <c r="O29" i="20"/>
  <c r="O22" i="20"/>
  <c r="E22" i="20"/>
  <c r="F22" i="20"/>
  <c r="G22" i="20"/>
  <c r="H22" i="20"/>
  <c r="I22" i="20"/>
  <c r="J22" i="20"/>
  <c r="K22" i="20"/>
  <c r="E23" i="20"/>
  <c r="F23" i="20"/>
  <c r="G23" i="20"/>
  <c r="H23" i="20"/>
  <c r="I23" i="20"/>
  <c r="J23" i="20"/>
  <c r="K23" i="20"/>
  <c r="E24" i="20"/>
  <c r="F24" i="20"/>
  <c r="G24" i="20"/>
  <c r="H24" i="20"/>
  <c r="I24" i="20"/>
  <c r="J24" i="20"/>
  <c r="K24" i="20"/>
  <c r="E25" i="20"/>
  <c r="F25" i="20"/>
  <c r="G25" i="20"/>
  <c r="H25" i="20"/>
  <c r="I25" i="20"/>
  <c r="J25" i="20"/>
  <c r="K25" i="20"/>
  <c r="E26" i="20"/>
  <c r="F26" i="20"/>
  <c r="G26" i="20"/>
  <c r="H26" i="20"/>
  <c r="I26" i="20"/>
  <c r="J26" i="20"/>
  <c r="K26" i="20"/>
  <c r="E27" i="20"/>
  <c r="F27" i="20"/>
  <c r="G27" i="20"/>
  <c r="H27" i="20"/>
  <c r="I27" i="20"/>
  <c r="J27" i="20"/>
  <c r="K27" i="20"/>
  <c r="E28" i="20"/>
  <c r="F28" i="20"/>
  <c r="G28" i="20"/>
  <c r="H28" i="20"/>
  <c r="I28" i="20"/>
  <c r="J28" i="20"/>
  <c r="K28" i="20"/>
  <c r="E29" i="20"/>
  <c r="F29" i="20"/>
  <c r="G29" i="20"/>
  <c r="H29" i="20"/>
  <c r="I29" i="20"/>
  <c r="J29" i="20"/>
  <c r="K29" i="20"/>
  <c r="D23" i="20"/>
  <c r="D24" i="20"/>
  <c r="D25" i="20"/>
  <c r="D26" i="20"/>
  <c r="D27" i="20"/>
  <c r="D28" i="20"/>
  <c r="D29" i="20"/>
  <c r="D22" i="20"/>
  <c r="E74" i="20"/>
  <c r="F74" i="20"/>
  <c r="G74" i="20"/>
  <c r="H74" i="20"/>
  <c r="I74" i="20"/>
  <c r="J74" i="20"/>
  <c r="K74" i="20"/>
  <c r="E75" i="20"/>
  <c r="F75" i="20"/>
  <c r="G75" i="20"/>
  <c r="H75" i="20"/>
  <c r="I75" i="20"/>
  <c r="J75" i="20"/>
  <c r="K75" i="20"/>
  <c r="E76" i="20"/>
  <c r="F76" i="20"/>
  <c r="G76" i="20"/>
  <c r="H76" i="20"/>
  <c r="I76" i="20"/>
  <c r="J76" i="20"/>
  <c r="K76" i="20"/>
  <c r="E77" i="20"/>
  <c r="F77" i="20"/>
  <c r="G77" i="20"/>
  <c r="H77" i="20"/>
  <c r="I77" i="20"/>
  <c r="J77" i="20"/>
  <c r="K77" i="20"/>
  <c r="E78" i="20"/>
  <c r="F78" i="20"/>
  <c r="G78" i="20"/>
  <c r="H78" i="20"/>
  <c r="I78" i="20"/>
  <c r="J78" i="20"/>
  <c r="K78" i="20"/>
  <c r="E79" i="20"/>
  <c r="F79" i="20"/>
  <c r="G79" i="20"/>
  <c r="H79" i="20"/>
  <c r="I79" i="20"/>
  <c r="J79" i="20"/>
  <c r="K79" i="20"/>
  <c r="E80" i="20"/>
  <c r="F80" i="20"/>
  <c r="G80" i="20"/>
  <c r="H80" i="20"/>
  <c r="I80" i="20"/>
  <c r="J80" i="20"/>
  <c r="K80" i="20"/>
  <c r="E81" i="20"/>
  <c r="F81" i="20"/>
  <c r="G81" i="20"/>
  <c r="H81" i="20"/>
  <c r="I81" i="20"/>
  <c r="J81" i="20"/>
  <c r="K81" i="20"/>
  <c r="D75" i="20"/>
  <c r="D76" i="20"/>
  <c r="D77" i="20"/>
  <c r="D78" i="20"/>
  <c r="D79" i="20"/>
  <c r="D80" i="20"/>
  <c r="D81" i="20"/>
  <c r="D74" i="20"/>
  <c r="E43" i="20"/>
  <c r="F43" i="20"/>
  <c r="G43" i="20"/>
  <c r="H43" i="20"/>
  <c r="I43" i="20"/>
  <c r="J43" i="20"/>
  <c r="K43" i="20"/>
  <c r="E44" i="20"/>
  <c r="F44" i="20"/>
  <c r="G44" i="20"/>
  <c r="H44" i="20"/>
  <c r="I44" i="20"/>
  <c r="J44" i="20"/>
  <c r="K44" i="20"/>
  <c r="E45" i="20"/>
  <c r="F45" i="20"/>
  <c r="G45" i="20"/>
  <c r="H45" i="20"/>
  <c r="I45" i="20"/>
  <c r="J45" i="20"/>
  <c r="K45" i="20"/>
  <c r="E46" i="20"/>
  <c r="F46" i="20"/>
  <c r="G46" i="20"/>
  <c r="H46" i="20"/>
  <c r="I46" i="20"/>
  <c r="J46" i="20"/>
  <c r="K46" i="20"/>
  <c r="E47" i="20"/>
  <c r="F47" i="20"/>
  <c r="G47" i="20"/>
  <c r="H47" i="20"/>
  <c r="I47" i="20"/>
  <c r="J47" i="20"/>
  <c r="K47" i="20"/>
  <c r="E48" i="20"/>
  <c r="F48" i="20"/>
  <c r="G48" i="20"/>
  <c r="H48" i="20"/>
  <c r="I48" i="20"/>
  <c r="J48" i="20"/>
  <c r="K48" i="20"/>
  <c r="E49" i="20"/>
  <c r="F49" i="20"/>
  <c r="G49" i="20"/>
  <c r="H49" i="20"/>
  <c r="I49" i="20"/>
  <c r="J49" i="20"/>
  <c r="K49" i="20"/>
  <c r="E50" i="20"/>
  <c r="F50" i="20"/>
  <c r="G50" i="20"/>
  <c r="H50" i="20"/>
  <c r="I50" i="20"/>
  <c r="J50" i="20"/>
  <c r="K50" i="20"/>
  <c r="D44" i="20"/>
  <c r="D45" i="20"/>
  <c r="D46" i="20"/>
  <c r="D47" i="20"/>
  <c r="D48" i="20"/>
  <c r="D49" i="20"/>
  <c r="D50" i="20"/>
  <c r="D43" i="20"/>
  <c r="P14" i="20"/>
  <c r="Q14" i="20"/>
  <c r="R14" i="20"/>
  <c r="S14" i="20"/>
  <c r="T14" i="20"/>
  <c r="U14" i="20"/>
  <c r="V14" i="20"/>
  <c r="P15" i="20"/>
  <c r="Q15" i="20"/>
  <c r="R15" i="20"/>
  <c r="S15" i="20"/>
  <c r="T15" i="20"/>
  <c r="U15" i="20"/>
  <c r="V15" i="20"/>
  <c r="P16" i="20"/>
  <c r="Q16" i="20"/>
  <c r="R16" i="20"/>
  <c r="S16" i="20"/>
  <c r="T16" i="20"/>
  <c r="U16" i="20"/>
  <c r="V16" i="20"/>
  <c r="P17" i="20"/>
  <c r="Q17" i="20"/>
  <c r="R17" i="20"/>
  <c r="S17" i="20"/>
  <c r="T17" i="20"/>
  <c r="U17" i="20"/>
  <c r="V17" i="20"/>
  <c r="P18" i="20"/>
  <c r="Q18" i="20"/>
  <c r="R18" i="20"/>
  <c r="S18" i="20"/>
  <c r="T18" i="20"/>
  <c r="U18" i="20"/>
  <c r="V18" i="20"/>
  <c r="P19" i="20"/>
  <c r="Q19" i="20"/>
  <c r="R19" i="20"/>
  <c r="S19" i="20"/>
  <c r="T19" i="20"/>
  <c r="U19" i="20"/>
  <c r="V19" i="20"/>
  <c r="P20" i="20"/>
  <c r="Q20" i="20"/>
  <c r="R20" i="20"/>
  <c r="S20" i="20"/>
  <c r="T20" i="20"/>
  <c r="U20" i="20"/>
  <c r="V20" i="20"/>
  <c r="P21" i="20"/>
  <c r="Q21" i="20"/>
  <c r="R21" i="20"/>
  <c r="S21" i="20"/>
  <c r="T21" i="20"/>
  <c r="U21" i="20"/>
  <c r="V21" i="20"/>
  <c r="O15" i="20"/>
  <c r="O16" i="20"/>
  <c r="O17" i="20"/>
  <c r="O18" i="20"/>
  <c r="O19" i="20"/>
  <c r="O20" i="20"/>
  <c r="O21" i="20"/>
  <c r="O14" i="20"/>
  <c r="E14" i="20"/>
  <c r="F14" i="20"/>
  <c r="G14" i="20"/>
  <c r="H14" i="20"/>
  <c r="I14" i="20"/>
  <c r="J14" i="20"/>
  <c r="K14" i="20"/>
  <c r="E15" i="20"/>
  <c r="F15" i="20"/>
  <c r="G15" i="20"/>
  <c r="H15" i="20"/>
  <c r="I15" i="20"/>
  <c r="J15" i="20"/>
  <c r="K15" i="20"/>
  <c r="E16" i="20"/>
  <c r="F16" i="20"/>
  <c r="G16" i="20"/>
  <c r="H16" i="20"/>
  <c r="I16" i="20"/>
  <c r="J16" i="20"/>
  <c r="K16" i="20"/>
  <c r="E17" i="20"/>
  <c r="F17" i="20"/>
  <c r="G17" i="20"/>
  <c r="H17" i="20"/>
  <c r="I17" i="20"/>
  <c r="J17" i="20"/>
  <c r="K17" i="20"/>
  <c r="E18" i="20"/>
  <c r="F18" i="20"/>
  <c r="G18" i="20"/>
  <c r="H18" i="20"/>
  <c r="I18" i="20"/>
  <c r="J18" i="20"/>
  <c r="K18" i="20"/>
  <c r="E19" i="20"/>
  <c r="F19" i="20"/>
  <c r="G19" i="20"/>
  <c r="H19" i="20"/>
  <c r="I19" i="20"/>
  <c r="J19" i="20"/>
  <c r="K19" i="20"/>
  <c r="E20" i="20"/>
  <c r="F20" i="20"/>
  <c r="G20" i="20"/>
  <c r="H20" i="20"/>
  <c r="I20" i="20"/>
  <c r="J20" i="20"/>
  <c r="K20" i="20"/>
  <c r="E21" i="20"/>
  <c r="F21" i="20"/>
  <c r="G21" i="20"/>
  <c r="H21" i="20"/>
  <c r="I21" i="20"/>
  <c r="J21" i="20"/>
  <c r="K21" i="20"/>
  <c r="D15" i="20"/>
  <c r="D16" i="20"/>
  <c r="D17" i="20"/>
  <c r="D18" i="20"/>
  <c r="D19" i="20"/>
  <c r="D20" i="20"/>
  <c r="D21" i="20"/>
  <c r="D14" i="20"/>
  <c r="E66" i="20"/>
  <c r="F66" i="20"/>
  <c r="G66" i="20"/>
  <c r="H66" i="20"/>
  <c r="I66" i="20"/>
  <c r="J66" i="20"/>
  <c r="K66" i="20"/>
  <c r="E67" i="20"/>
  <c r="F67" i="20"/>
  <c r="G67" i="20"/>
  <c r="H67" i="20"/>
  <c r="I67" i="20"/>
  <c r="J67" i="20"/>
  <c r="K67" i="20"/>
  <c r="E68" i="20"/>
  <c r="F68" i="20"/>
  <c r="G68" i="20"/>
  <c r="H68" i="20"/>
  <c r="I68" i="20"/>
  <c r="J68" i="20"/>
  <c r="K68" i="20"/>
  <c r="E69" i="20"/>
  <c r="F69" i="20"/>
  <c r="G69" i="20"/>
  <c r="H69" i="20"/>
  <c r="I69" i="20"/>
  <c r="J69" i="20"/>
  <c r="K69" i="20"/>
  <c r="E70" i="20"/>
  <c r="F70" i="20"/>
  <c r="G70" i="20"/>
  <c r="H70" i="20"/>
  <c r="I70" i="20"/>
  <c r="J70" i="20"/>
  <c r="K70" i="20"/>
  <c r="E71" i="20"/>
  <c r="F71" i="20"/>
  <c r="G71" i="20"/>
  <c r="H71" i="20"/>
  <c r="I71" i="20"/>
  <c r="J71" i="20"/>
  <c r="K71" i="20"/>
  <c r="E72" i="20"/>
  <c r="F72" i="20"/>
  <c r="G72" i="20"/>
  <c r="H72" i="20"/>
  <c r="I72" i="20"/>
  <c r="J72" i="20"/>
  <c r="K72" i="20"/>
  <c r="E73" i="20"/>
  <c r="F73" i="20"/>
  <c r="G73" i="20"/>
  <c r="H73" i="20"/>
  <c r="I73" i="20"/>
  <c r="J73" i="20"/>
  <c r="K73" i="20"/>
  <c r="D67" i="20"/>
  <c r="D68" i="20"/>
  <c r="D69" i="20"/>
  <c r="D70" i="20"/>
  <c r="D71" i="20"/>
  <c r="D72" i="20"/>
  <c r="D73" i="20"/>
  <c r="D66" i="20"/>
  <c r="P6" i="20"/>
  <c r="Q6" i="20"/>
  <c r="R6" i="20"/>
  <c r="S6" i="20"/>
  <c r="T6" i="20"/>
  <c r="U6" i="20"/>
  <c r="V6" i="20"/>
  <c r="P7" i="20"/>
  <c r="Q7" i="20"/>
  <c r="R7" i="20"/>
  <c r="S7" i="20"/>
  <c r="T7" i="20"/>
  <c r="U7" i="20"/>
  <c r="V7" i="20"/>
  <c r="P8" i="20"/>
  <c r="Q8" i="20"/>
  <c r="R8" i="20"/>
  <c r="S8" i="20"/>
  <c r="T8" i="20"/>
  <c r="U8" i="20"/>
  <c r="V8" i="20"/>
  <c r="P9" i="20"/>
  <c r="Q9" i="20"/>
  <c r="R9" i="20"/>
  <c r="S9" i="20"/>
  <c r="T9" i="20"/>
  <c r="U9" i="20"/>
  <c r="V9" i="20"/>
  <c r="P10" i="20"/>
  <c r="Q10" i="20"/>
  <c r="R10" i="20"/>
  <c r="S10" i="20"/>
  <c r="T10" i="20"/>
  <c r="U10" i="20"/>
  <c r="V10" i="20"/>
  <c r="P11" i="20"/>
  <c r="Q11" i="20"/>
  <c r="R11" i="20"/>
  <c r="S11" i="20"/>
  <c r="T11" i="20"/>
  <c r="U11" i="20"/>
  <c r="V11" i="20"/>
  <c r="P12" i="20"/>
  <c r="Q12" i="20"/>
  <c r="R12" i="20"/>
  <c r="S12" i="20"/>
  <c r="T12" i="20"/>
  <c r="U12" i="20"/>
  <c r="V12" i="20"/>
  <c r="P13" i="20"/>
  <c r="Q13" i="20"/>
  <c r="R13" i="20"/>
  <c r="S13" i="20"/>
  <c r="T13" i="20"/>
  <c r="U13" i="20"/>
  <c r="V13" i="20"/>
  <c r="E35" i="20"/>
  <c r="F35" i="20"/>
  <c r="G35" i="20"/>
  <c r="H35" i="20"/>
  <c r="I35" i="20"/>
  <c r="J35" i="20"/>
  <c r="K35" i="20"/>
  <c r="E36" i="20"/>
  <c r="F36" i="20"/>
  <c r="G36" i="20"/>
  <c r="H36" i="20"/>
  <c r="I36" i="20"/>
  <c r="J36" i="20"/>
  <c r="K36" i="20"/>
  <c r="E37" i="20"/>
  <c r="F37" i="20"/>
  <c r="G37" i="20"/>
  <c r="H37" i="20"/>
  <c r="I37" i="20"/>
  <c r="J37" i="20"/>
  <c r="K37" i="20"/>
  <c r="E38" i="20"/>
  <c r="F38" i="20"/>
  <c r="G38" i="20"/>
  <c r="H38" i="20"/>
  <c r="I38" i="20"/>
  <c r="J38" i="20"/>
  <c r="K38" i="20"/>
  <c r="E39" i="20"/>
  <c r="F39" i="20"/>
  <c r="G39" i="20"/>
  <c r="H39" i="20"/>
  <c r="I39" i="20"/>
  <c r="J39" i="20"/>
  <c r="K39" i="20"/>
  <c r="E40" i="20"/>
  <c r="F40" i="20"/>
  <c r="G40" i="20"/>
  <c r="H40" i="20"/>
  <c r="I40" i="20"/>
  <c r="J40" i="20"/>
  <c r="K40" i="20"/>
  <c r="E41" i="20"/>
  <c r="F41" i="20"/>
  <c r="G41" i="20"/>
  <c r="H41" i="20"/>
  <c r="I41" i="20"/>
  <c r="J41" i="20"/>
  <c r="K41" i="20"/>
  <c r="E42" i="20"/>
  <c r="F42" i="20"/>
  <c r="G42" i="20"/>
  <c r="H42" i="20"/>
  <c r="I42" i="20"/>
  <c r="J42" i="20"/>
  <c r="K42" i="20"/>
  <c r="D36" i="20"/>
  <c r="D37" i="20"/>
  <c r="D38" i="20"/>
  <c r="D39" i="20"/>
  <c r="D40" i="20"/>
  <c r="D41" i="20"/>
  <c r="D42" i="20"/>
  <c r="D35" i="20"/>
  <c r="O7" i="20"/>
  <c r="O8" i="20"/>
  <c r="O9" i="20"/>
  <c r="O10" i="20"/>
  <c r="O11" i="20"/>
  <c r="O12" i="20"/>
  <c r="O13" i="20"/>
  <c r="O6" i="20"/>
  <c r="E6" i="20"/>
  <c r="F6" i="20"/>
  <c r="G6" i="20"/>
  <c r="H6" i="20"/>
  <c r="I6" i="20"/>
  <c r="J6" i="20"/>
  <c r="K6" i="20"/>
  <c r="E7" i="20"/>
  <c r="F7" i="20"/>
  <c r="G7" i="20"/>
  <c r="H7" i="20"/>
  <c r="I7" i="20"/>
  <c r="J7" i="20"/>
  <c r="K7" i="20"/>
  <c r="E8" i="20"/>
  <c r="F8" i="20"/>
  <c r="G8" i="20"/>
  <c r="H8" i="20"/>
  <c r="I8" i="20"/>
  <c r="J8" i="20"/>
  <c r="K8" i="20"/>
  <c r="E9" i="20"/>
  <c r="F9" i="20"/>
  <c r="G9" i="20"/>
  <c r="H9" i="20"/>
  <c r="I9" i="20"/>
  <c r="J9" i="20"/>
  <c r="K9" i="20"/>
  <c r="E10" i="20"/>
  <c r="F10" i="20"/>
  <c r="G10" i="20"/>
  <c r="H10" i="20"/>
  <c r="I10" i="20"/>
  <c r="J10" i="20"/>
  <c r="K10" i="20"/>
  <c r="E11" i="20"/>
  <c r="F11" i="20"/>
  <c r="G11" i="20"/>
  <c r="H11" i="20"/>
  <c r="I11" i="20"/>
  <c r="J11" i="20"/>
  <c r="K11" i="20"/>
  <c r="E12" i="20"/>
  <c r="F12" i="20"/>
  <c r="G12" i="20"/>
  <c r="H12" i="20"/>
  <c r="I12" i="20"/>
  <c r="J12" i="20"/>
  <c r="K12" i="20"/>
  <c r="E13" i="20"/>
  <c r="F13" i="20"/>
  <c r="G13" i="20"/>
  <c r="H13" i="20"/>
  <c r="I13" i="20"/>
  <c r="J13" i="20"/>
  <c r="K13" i="20"/>
  <c r="D7" i="20"/>
  <c r="D8" i="20"/>
  <c r="D9" i="20"/>
  <c r="D10" i="20"/>
  <c r="D11" i="20"/>
  <c r="D12" i="20"/>
  <c r="D13" i="20"/>
  <c r="D6" i="20"/>
  <c r="B82" i="20"/>
  <c r="B74" i="20"/>
  <c r="B66" i="20"/>
  <c r="B51" i="20"/>
  <c r="B43" i="20"/>
  <c r="B35" i="20"/>
  <c r="M22" i="20"/>
  <c r="M14" i="20"/>
  <c r="M6" i="20"/>
  <c r="B6" i="20"/>
  <c r="B22" i="20"/>
  <c r="B14" i="20"/>
  <c r="D140" i="19" l="1"/>
  <c r="E140" i="19"/>
  <c r="F140" i="19"/>
  <c r="G140" i="19"/>
  <c r="H140" i="19"/>
  <c r="D141" i="19"/>
  <c r="E141" i="19"/>
  <c r="F141" i="19"/>
  <c r="G141" i="19"/>
  <c r="H141" i="19"/>
  <c r="D142" i="19"/>
  <c r="E142" i="19"/>
  <c r="F142" i="19"/>
  <c r="G142" i="19"/>
  <c r="H142" i="19"/>
  <c r="D143" i="19"/>
  <c r="E143" i="19"/>
  <c r="F143" i="19"/>
  <c r="G143" i="19"/>
  <c r="H143" i="19"/>
  <c r="D144" i="19"/>
  <c r="E144" i="19"/>
  <c r="F144" i="19"/>
  <c r="G144" i="19"/>
  <c r="H144" i="19"/>
  <c r="D145" i="19"/>
  <c r="E145" i="19"/>
  <c r="F145" i="19"/>
  <c r="G145" i="19"/>
  <c r="H145" i="19"/>
  <c r="D146" i="19"/>
  <c r="E146" i="19"/>
  <c r="F146" i="19"/>
  <c r="G146" i="19"/>
  <c r="H146" i="19"/>
  <c r="D147" i="19"/>
  <c r="E147" i="19"/>
  <c r="F147" i="19"/>
  <c r="G147" i="19"/>
  <c r="H147" i="19"/>
  <c r="D148" i="19"/>
  <c r="E148" i="19"/>
  <c r="F148" i="19"/>
  <c r="G148" i="19"/>
  <c r="H148" i="19"/>
  <c r="D149" i="19"/>
  <c r="E149" i="19"/>
  <c r="F149" i="19"/>
  <c r="G149" i="19"/>
  <c r="H149" i="19"/>
  <c r="D150" i="19"/>
  <c r="E150" i="19"/>
  <c r="F150" i="19"/>
  <c r="G150" i="19"/>
  <c r="H150" i="19"/>
  <c r="C142" i="19"/>
  <c r="C143" i="19"/>
  <c r="C144" i="19"/>
  <c r="C145" i="19"/>
  <c r="C146" i="19"/>
  <c r="C147" i="19"/>
  <c r="C148" i="19"/>
  <c r="C149" i="19"/>
  <c r="C150" i="19"/>
  <c r="C141" i="19"/>
  <c r="C140" i="19"/>
  <c r="D128" i="19"/>
  <c r="E128" i="19"/>
  <c r="F128" i="19"/>
  <c r="G128" i="19"/>
  <c r="H128" i="19"/>
  <c r="D129" i="19"/>
  <c r="E129" i="19"/>
  <c r="F129" i="19"/>
  <c r="G129" i="19"/>
  <c r="H129" i="19"/>
  <c r="D130" i="19"/>
  <c r="E130" i="19"/>
  <c r="F130" i="19"/>
  <c r="G130" i="19"/>
  <c r="H130" i="19"/>
  <c r="D131" i="19"/>
  <c r="E131" i="19"/>
  <c r="F131" i="19"/>
  <c r="G131" i="19"/>
  <c r="H131" i="19"/>
  <c r="D132" i="19"/>
  <c r="E132" i="19"/>
  <c r="F132" i="19"/>
  <c r="G132" i="19"/>
  <c r="H132" i="19"/>
  <c r="D133" i="19"/>
  <c r="E133" i="19"/>
  <c r="F133" i="19"/>
  <c r="G133" i="19"/>
  <c r="H133" i="19"/>
  <c r="D134" i="19"/>
  <c r="E134" i="19"/>
  <c r="F134" i="19"/>
  <c r="G134" i="19"/>
  <c r="H134" i="19"/>
  <c r="D135" i="19"/>
  <c r="E135" i="19"/>
  <c r="F135" i="19"/>
  <c r="G135" i="19"/>
  <c r="H135" i="19"/>
  <c r="D136" i="19"/>
  <c r="E136" i="19"/>
  <c r="F136" i="19"/>
  <c r="G136" i="19"/>
  <c r="H136" i="19"/>
  <c r="C130" i="19"/>
  <c r="C131" i="19"/>
  <c r="C132" i="19"/>
  <c r="C133" i="19"/>
  <c r="C134" i="19"/>
  <c r="C135" i="19"/>
  <c r="C136" i="19"/>
  <c r="C129" i="19"/>
  <c r="C128" i="19"/>
  <c r="L111" i="19"/>
  <c r="M111" i="19"/>
  <c r="N111" i="19"/>
  <c r="O111" i="19"/>
  <c r="P111" i="19"/>
  <c r="L112" i="19"/>
  <c r="M112" i="19"/>
  <c r="N112" i="19"/>
  <c r="O112" i="19"/>
  <c r="P112" i="19"/>
  <c r="L113" i="19"/>
  <c r="M113" i="19"/>
  <c r="N113" i="19"/>
  <c r="O113" i="19"/>
  <c r="P113" i="19"/>
  <c r="L114" i="19"/>
  <c r="M114" i="19"/>
  <c r="N114" i="19"/>
  <c r="O114" i="19"/>
  <c r="P114" i="19"/>
  <c r="L115" i="19"/>
  <c r="M115" i="19"/>
  <c r="N115" i="19"/>
  <c r="O115" i="19"/>
  <c r="P115" i="19"/>
  <c r="L116" i="19"/>
  <c r="M116" i="19"/>
  <c r="N116" i="19"/>
  <c r="O116" i="19"/>
  <c r="P116" i="19"/>
  <c r="K113" i="19"/>
  <c r="K114" i="19"/>
  <c r="K115" i="19"/>
  <c r="K116" i="19"/>
  <c r="K112" i="19"/>
  <c r="K111" i="19"/>
  <c r="D111" i="19"/>
  <c r="E111" i="19"/>
  <c r="F111" i="19"/>
  <c r="G111" i="19"/>
  <c r="H111" i="19"/>
  <c r="D112" i="19"/>
  <c r="E112" i="19"/>
  <c r="F112" i="19"/>
  <c r="G112" i="19"/>
  <c r="H112" i="19"/>
  <c r="D113" i="19"/>
  <c r="E113" i="19"/>
  <c r="F113" i="19"/>
  <c r="G113" i="19"/>
  <c r="H113" i="19"/>
  <c r="D117" i="19"/>
  <c r="E117" i="19"/>
  <c r="F117" i="19"/>
  <c r="G117" i="19"/>
  <c r="H117" i="19"/>
  <c r="D118" i="19"/>
  <c r="E118" i="19"/>
  <c r="F118" i="19"/>
  <c r="G118" i="19"/>
  <c r="H118" i="19"/>
  <c r="D119" i="19"/>
  <c r="E119" i="19"/>
  <c r="F119" i="19"/>
  <c r="G119" i="19"/>
  <c r="H119" i="19"/>
  <c r="D120" i="19"/>
  <c r="E120" i="19"/>
  <c r="F120" i="19"/>
  <c r="G120" i="19"/>
  <c r="H120" i="19"/>
  <c r="D121" i="19"/>
  <c r="E121" i="19"/>
  <c r="F121" i="19"/>
  <c r="G121" i="19"/>
  <c r="H121" i="19"/>
  <c r="D122" i="19"/>
  <c r="E122" i="19"/>
  <c r="F122" i="19"/>
  <c r="G122" i="19"/>
  <c r="H122" i="19"/>
  <c r="D123" i="19"/>
  <c r="E123" i="19"/>
  <c r="F123" i="19"/>
  <c r="G123" i="19"/>
  <c r="H123" i="19"/>
  <c r="D124" i="19"/>
  <c r="E124" i="19"/>
  <c r="F124" i="19"/>
  <c r="G124" i="19"/>
  <c r="H124" i="19"/>
  <c r="C119" i="19"/>
  <c r="C120" i="19"/>
  <c r="C121" i="19"/>
  <c r="C122" i="19"/>
  <c r="C123" i="19"/>
  <c r="C124" i="19"/>
  <c r="C118" i="19"/>
  <c r="C117" i="19"/>
  <c r="C113" i="19"/>
  <c r="C112" i="19"/>
  <c r="C111" i="19"/>
  <c r="L120" i="19"/>
  <c r="M120" i="19"/>
  <c r="N120" i="19"/>
  <c r="O120" i="19"/>
  <c r="P120" i="19"/>
  <c r="L121" i="19"/>
  <c r="M121" i="19"/>
  <c r="N121" i="19"/>
  <c r="O121" i="19"/>
  <c r="P121" i="19"/>
  <c r="L122" i="19"/>
  <c r="M122" i="19"/>
  <c r="N122" i="19"/>
  <c r="O122" i="19"/>
  <c r="P122" i="19"/>
  <c r="K122" i="19"/>
  <c r="K121" i="19"/>
  <c r="K120" i="19"/>
  <c r="L127" i="19"/>
  <c r="M127" i="19"/>
  <c r="N127" i="19"/>
  <c r="O127" i="19"/>
  <c r="P127" i="19"/>
  <c r="L128" i="19"/>
  <c r="M128" i="19"/>
  <c r="N128" i="19"/>
  <c r="O128" i="19"/>
  <c r="P128" i="19"/>
  <c r="L129" i="19"/>
  <c r="M129" i="19"/>
  <c r="N129" i="19"/>
  <c r="O129" i="19"/>
  <c r="P129" i="19"/>
  <c r="L130" i="19"/>
  <c r="M130" i="19"/>
  <c r="N130" i="19"/>
  <c r="O130" i="19"/>
  <c r="P130" i="19"/>
  <c r="L131" i="19"/>
  <c r="M131" i="19"/>
  <c r="N131" i="19"/>
  <c r="O131" i="19"/>
  <c r="P131" i="19"/>
  <c r="L132" i="19"/>
  <c r="M132" i="19"/>
  <c r="N132" i="19"/>
  <c r="O132" i="19"/>
  <c r="P132" i="19"/>
  <c r="K129" i="19"/>
  <c r="K130" i="19"/>
  <c r="K131" i="19"/>
  <c r="K132" i="19"/>
  <c r="K128" i="19"/>
  <c r="K127" i="19"/>
  <c r="L136" i="19"/>
  <c r="M136" i="19"/>
  <c r="N136" i="19"/>
  <c r="O136" i="19"/>
  <c r="P136" i="19"/>
  <c r="L137" i="19"/>
  <c r="M137" i="19"/>
  <c r="N137" i="19"/>
  <c r="O137" i="19"/>
  <c r="P137" i="19"/>
  <c r="L138" i="19"/>
  <c r="M138" i="19"/>
  <c r="N138" i="19"/>
  <c r="O138" i="19"/>
  <c r="P138" i="19"/>
  <c r="K138" i="19"/>
  <c r="K137" i="19"/>
  <c r="K136" i="19"/>
  <c r="L142" i="19"/>
  <c r="M142" i="19"/>
  <c r="N142" i="19"/>
  <c r="O142" i="19"/>
  <c r="P142" i="19"/>
  <c r="L143" i="19"/>
  <c r="M143" i="19"/>
  <c r="N143" i="19"/>
  <c r="O143" i="19"/>
  <c r="P143" i="19"/>
  <c r="K143" i="19"/>
  <c r="K142" i="19"/>
  <c r="L150" i="19"/>
  <c r="M150" i="19"/>
  <c r="N150" i="19"/>
  <c r="O150" i="19"/>
  <c r="P150" i="19"/>
  <c r="L151" i="19"/>
  <c r="M151" i="19"/>
  <c r="N151" i="19"/>
  <c r="O151" i="19"/>
  <c r="P151" i="19"/>
  <c r="L152" i="19"/>
  <c r="M152" i="19"/>
  <c r="N152" i="19"/>
  <c r="O152" i="19"/>
  <c r="P152" i="19"/>
  <c r="L153" i="19"/>
  <c r="M153" i="19"/>
  <c r="N153" i="19"/>
  <c r="O153" i="19"/>
  <c r="P153" i="19"/>
  <c r="L154" i="19"/>
  <c r="M154" i="19"/>
  <c r="N154" i="19"/>
  <c r="O154" i="19"/>
  <c r="P154" i="19"/>
  <c r="L155" i="19"/>
  <c r="M155" i="19"/>
  <c r="N155" i="19"/>
  <c r="O155" i="19"/>
  <c r="P155" i="19"/>
  <c r="L156" i="19"/>
  <c r="M156" i="19"/>
  <c r="N156" i="19"/>
  <c r="O156" i="19"/>
  <c r="P156" i="19"/>
  <c r="K156" i="19"/>
  <c r="K155" i="19"/>
  <c r="K154" i="19"/>
  <c r="K153" i="19"/>
  <c r="K152" i="19"/>
  <c r="K151" i="19"/>
  <c r="K150" i="19"/>
  <c r="D88" i="19"/>
  <c r="E88" i="19"/>
  <c r="F88" i="19"/>
  <c r="G88" i="19"/>
  <c r="H88" i="19"/>
  <c r="D89" i="19"/>
  <c r="E89" i="19"/>
  <c r="F89" i="19"/>
  <c r="G89" i="19"/>
  <c r="H89" i="19"/>
  <c r="D90" i="19"/>
  <c r="E90" i="19"/>
  <c r="F90" i="19"/>
  <c r="G90" i="19"/>
  <c r="H90" i="19"/>
  <c r="D91" i="19"/>
  <c r="E91" i="19"/>
  <c r="F91" i="19"/>
  <c r="G91" i="19"/>
  <c r="H91" i="19"/>
  <c r="D92" i="19"/>
  <c r="E92" i="19"/>
  <c r="F92" i="19"/>
  <c r="G92" i="19"/>
  <c r="H92" i="19"/>
  <c r="D93" i="19"/>
  <c r="E93" i="19"/>
  <c r="F93" i="19"/>
  <c r="G93" i="19"/>
  <c r="H93" i="19"/>
  <c r="D94" i="19"/>
  <c r="E94" i="19"/>
  <c r="F94" i="19"/>
  <c r="G94" i="19"/>
  <c r="H94" i="19"/>
  <c r="D95" i="19"/>
  <c r="E95" i="19"/>
  <c r="F95" i="19"/>
  <c r="G95" i="19"/>
  <c r="H95" i="19"/>
  <c r="D96" i="19"/>
  <c r="E96" i="19"/>
  <c r="F96" i="19"/>
  <c r="G96" i="19"/>
  <c r="H96" i="19"/>
  <c r="D97" i="19"/>
  <c r="E97" i="19"/>
  <c r="F97" i="19"/>
  <c r="G97" i="19"/>
  <c r="H97" i="19"/>
  <c r="D98" i="19"/>
  <c r="E98" i="19"/>
  <c r="F98" i="19"/>
  <c r="G98" i="19"/>
  <c r="H98" i="19"/>
  <c r="C90" i="19"/>
  <c r="C91" i="19"/>
  <c r="C92" i="19"/>
  <c r="C93" i="19"/>
  <c r="C94" i="19"/>
  <c r="C95" i="19"/>
  <c r="C96" i="19"/>
  <c r="C97" i="19"/>
  <c r="C98" i="19"/>
  <c r="C89" i="19"/>
  <c r="C88" i="19"/>
  <c r="D76" i="19"/>
  <c r="E76" i="19"/>
  <c r="F76" i="19"/>
  <c r="G76" i="19"/>
  <c r="H76" i="19"/>
  <c r="D77" i="19"/>
  <c r="E77" i="19"/>
  <c r="F77" i="19"/>
  <c r="G77" i="19"/>
  <c r="H77" i="19"/>
  <c r="D78" i="19"/>
  <c r="E78" i="19"/>
  <c r="F78" i="19"/>
  <c r="G78" i="19"/>
  <c r="H78" i="19"/>
  <c r="D79" i="19"/>
  <c r="E79" i="19"/>
  <c r="F79" i="19"/>
  <c r="G79" i="19"/>
  <c r="H79" i="19"/>
  <c r="D80" i="19"/>
  <c r="E80" i="19"/>
  <c r="F80" i="19"/>
  <c r="G80" i="19"/>
  <c r="H80" i="19"/>
  <c r="D81" i="19"/>
  <c r="E81" i="19"/>
  <c r="F81" i="19"/>
  <c r="G81" i="19"/>
  <c r="H81" i="19"/>
  <c r="D82" i="19"/>
  <c r="E82" i="19"/>
  <c r="F82" i="19"/>
  <c r="G82" i="19"/>
  <c r="H82" i="19"/>
  <c r="D83" i="19"/>
  <c r="E83" i="19"/>
  <c r="F83" i="19"/>
  <c r="G83" i="19"/>
  <c r="H83" i="19"/>
  <c r="D84" i="19"/>
  <c r="E84" i="19"/>
  <c r="F84" i="19"/>
  <c r="G84" i="19"/>
  <c r="H84" i="19"/>
  <c r="C78" i="19"/>
  <c r="C79" i="19"/>
  <c r="C80" i="19"/>
  <c r="C81" i="19"/>
  <c r="C82" i="19"/>
  <c r="C83" i="19"/>
  <c r="C84" i="19"/>
  <c r="C77" i="19"/>
  <c r="C76" i="19"/>
  <c r="D65" i="19"/>
  <c r="E65" i="19"/>
  <c r="F65" i="19"/>
  <c r="G65" i="19"/>
  <c r="H65" i="19"/>
  <c r="D66" i="19"/>
  <c r="E66" i="19"/>
  <c r="F66" i="19"/>
  <c r="G66" i="19"/>
  <c r="H66" i="19"/>
  <c r="D67" i="19"/>
  <c r="E67" i="19"/>
  <c r="F67" i="19"/>
  <c r="G67" i="19"/>
  <c r="H67" i="19"/>
  <c r="D68" i="19"/>
  <c r="E68" i="19"/>
  <c r="F68" i="19"/>
  <c r="G68" i="19"/>
  <c r="H68" i="19"/>
  <c r="D69" i="19"/>
  <c r="E69" i="19"/>
  <c r="F69" i="19"/>
  <c r="G69" i="19"/>
  <c r="H69" i="19"/>
  <c r="D70" i="19"/>
  <c r="E70" i="19"/>
  <c r="F70" i="19"/>
  <c r="G70" i="19"/>
  <c r="H70" i="19"/>
  <c r="D71" i="19"/>
  <c r="E71" i="19"/>
  <c r="F71" i="19"/>
  <c r="G71" i="19"/>
  <c r="H71" i="19"/>
  <c r="D72" i="19"/>
  <c r="E72" i="19"/>
  <c r="F72" i="19"/>
  <c r="G72" i="19"/>
  <c r="H72" i="19"/>
  <c r="C67" i="19"/>
  <c r="C68" i="19"/>
  <c r="C69" i="19"/>
  <c r="C70" i="19"/>
  <c r="C71" i="19"/>
  <c r="C72" i="19"/>
  <c r="C66" i="19"/>
  <c r="C65" i="19"/>
  <c r="L59" i="19"/>
  <c r="M59" i="19"/>
  <c r="N59" i="19"/>
  <c r="O59" i="19"/>
  <c r="P59" i="19"/>
  <c r="L60" i="19"/>
  <c r="M60" i="19"/>
  <c r="N60" i="19"/>
  <c r="O60" i="19"/>
  <c r="P60" i="19"/>
  <c r="L61" i="19"/>
  <c r="M61" i="19"/>
  <c r="N61" i="19"/>
  <c r="O61" i="19"/>
  <c r="P61" i="19"/>
  <c r="L62" i="19"/>
  <c r="M62" i="19"/>
  <c r="N62" i="19"/>
  <c r="O62" i="19"/>
  <c r="P62" i="19"/>
  <c r="L63" i="19"/>
  <c r="M63" i="19"/>
  <c r="N63" i="19"/>
  <c r="O63" i="19"/>
  <c r="P63" i="19"/>
  <c r="L64" i="19"/>
  <c r="M64" i="19"/>
  <c r="N64" i="19"/>
  <c r="O64" i="19"/>
  <c r="P64" i="19"/>
  <c r="K61" i="19"/>
  <c r="K62" i="19"/>
  <c r="K63" i="19"/>
  <c r="K64" i="19"/>
  <c r="K60" i="19"/>
  <c r="K59" i="19"/>
  <c r="L68" i="19"/>
  <c r="M68" i="19"/>
  <c r="N68" i="19"/>
  <c r="O68" i="19"/>
  <c r="P68" i="19"/>
  <c r="L69" i="19"/>
  <c r="M69" i="19"/>
  <c r="N69" i="19"/>
  <c r="O69" i="19"/>
  <c r="P69" i="19"/>
  <c r="L70" i="19"/>
  <c r="M70" i="19"/>
  <c r="N70" i="19"/>
  <c r="O70" i="19"/>
  <c r="P70" i="19"/>
  <c r="K70" i="19"/>
  <c r="K69" i="19"/>
  <c r="K68" i="19"/>
  <c r="L75" i="19"/>
  <c r="M75" i="19"/>
  <c r="N75" i="19"/>
  <c r="O75" i="19"/>
  <c r="P75" i="19"/>
  <c r="L76" i="19"/>
  <c r="M76" i="19"/>
  <c r="N76" i="19"/>
  <c r="O76" i="19"/>
  <c r="P76" i="19"/>
  <c r="L77" i="19"/>
  <c r="M77" i="19"/>
  <c r="N77" i="19"/>
  <c r="O77" i="19"/>
  <c r="P77" i="19"/>
  <c r="L78" i="19"/>
  <c r="M78" i="19"/>
  <c r="N78" i="19"/>
  <c r="O78" i="19"/>
  <c r="P78" i="19"/>
  <c r="L79" i="19"/>
  <c r="M79" i="19"/>
  <c r="N79" i="19"/>
  <c r="O79" i="19"/>
  <c r="P79" i="19"/>
  <c r="L80" i="19"/>
  <c r="M80" i="19"/>
  <c r="N80" i="19"/>
  <c r="O80" i="19"/>
  <c r="P80" i="19"/>
  <c r="K77" i="19"/>
  <c r="K78" i="19"/>
  <c r="K79" i="19"/>
  <c r="K80" i="19"/>
  <c r="K76" i="19"/>
  <c r="K75" i="19"/>
  <c r="L84" i="19"/>
  <c r="M84" i="19"/>
  <c r="N84" i="19"/>
  <c r="O84" i="19"/>
  <c r="P84" i="19"/>
  <c r="L85" i="19"/>
  <c r="M85" i="19"/>
  <c r="N85" i="19"/>
  <c r="O85" i="19"/>
  <c r="P85" i="19"/>
  <c r="L86" i="19"/>
  <c r="M86" i="19"/>
  <c r="N86" i="19"/>
  <c r="O86" i="19"/>
  <c r="P86" i="19"/>
  <c r="K86" i="19"/>
  <c r="K85" i="19"/>
  <c r="K84" i="19"/>
  <c r="L90" i="19"/>
  <c r="M90" i="19"/>
  <c r="N90" i="19"/>
  <c r="O90" i="19"/>
  <c r="P90" i="19"/>
  <c r="L91" i="19"/>
  <c r="M91" i="19"/>
  <c r="N91" i="19"/>
  <c r="O91" i="19"/>
  <c r="P91" i="19"/>
  <c r="K91" i="19"/>
  <c r="K90" i="19"/>
  <c r="P98" i="19"/>
  <c r="P99" i="19"/>
  <c r="P100" i="19"/>
  <c r="P101" i="19"/>
  <c r="P102" i="19"/>
  <c r="P103" i="19"/>
  <c r="P104" i="19"/>
  <c r="L98" i="19"/>
  <c r="M98" i="19"/>
  <c r="N98" i="19"/>
  <c r="O98" i="19"/>
  <c r="L99" i="19"/>
  <c r="M99" i="19"/>
  <c r="N99" i="19"/>
  <c r="O99" i="19"/>
  <c r="L100" i="19"/>
  <c r="M100" i="19"/>
  <c r="N100" i="19"/>
  <c r="O100" i="19"/>
  <c r="L101" i="19"/>
  <c r="M101" i="19"/>
  <c r="N101" i="19"/>
  <c r="O101" i="19"/>
  <c r="L102" i="19"/>
  <c r="M102" i="19"/>
  <c r="N102" i="19"/>
  <c r="O102" i="19"/>
  <c r="L103" i="19"/>
  <c r="M103" i="19"/>
  <c r="N103" i="19"/>
  <c r="O103" i="19"/>
  <c r="L104" i="19"/>
  <c r="M104" i="19"/>
  <c r="N104" i="19"/>
  <c r="O104" i="19"/>
  <c r="K104" i="19"/>
  <c r="K103" i="19"/>
  <c r="K102" i="19"/>
  <c r="K101" i="19"/>
  <c r="K100" i="19"/>
  <c r="K99" i="19"/>
  <c r="K98" i="19"/>
  <c r="D59" i="19"/>
  <c r="E59" i="19"/>
  <c r="F59" i="19"/>
  <c r="G59" i="19"/>
  <c r="H59" i="19"/>
  <c r="D60" i="19"/>
  <c r="E60" i="19"/>
  <c r="F60" i="19"/>
  <c r="G60" i="19"/>
  <c r="H60" i="19"/>
  <c r="D61" i="19"/>
  <c r="E61" i="19"/>
  <c r="F61" i="19"/>
  <c r="G61" i="19"/>
  <c r="H61" i="19"/>
  <c r="C61" i="19"/>
  <c r="C60" i="19"/>
  <c r="C59" i="19"/>
  <c r="L45" i="19"/>
  <c r="M45" i="19"/>
  <c r="N45" i="19"/>
  <c r="O45" i="19"/>
  <c r="P45" i="19"/>
  <c r="L46" i="19"/>
  <c r="M46" i="19"/>
  <c r="N46" i="19"/>
  <c r="O46" i="19"/>
  <c r="P46" i="19"/>
  <c r="L47" i="19"/>
  <c r="M47" i="19"/>
  <c r="N47" i="19"/>
  <c r="O47" i="19"/>
  <c r="P47" i="19"/>
  <c r="L48" i="19"/>
  <c r="M48" i="19"/>
  <c r="N48" i="19"/>
  <c r="O48" i="19"/>
  <c r="P48" i="19"/>
  <c r="L49" i="19"/>
  <c r="M49" i="19"/>
  <c r="N49" i="19"/>
  <c r="O49" i="19"/>
  <c r="P49" i="19"/>
  <c r="L50" i="19"/>
  <c r="M50" i="19"/>
  <c r="N50" i="19"/>
  <c r="O50" i="19"/>
  <c r="P50" i="19"/>
  <c r="L51" i="19"/>
  <c r="M51" i="19"/>
  <c r="N51" i="19"/>
  <c r="O51" i="19"/>
  <c r="P51" i="19"/>
  <c r="K51" i="19"/>
  <c r="K50" i="19"/>
  <c r="K49" i="19"/>
  <c r="K48" i="19"/>
  <c r="K47" i="19"/>
  <c r="K46" i="19"/>
  <c r="K45" i="19"/>
  <c r="L38" i="19"/>
  <c r="M38" i="19"/>
  <c r="N38" i="19"/>
  <c r="O38" i="19"/>
  <c r="P38" i="19"/>
  <c r="L37" i="19"/>
  <c r="M37" i="19"/>
  <c r="N37" i="19"/>
  <c r="O37" i="19"/>
  <c r="P37" i="19"/>
  <c r="K38" i="19"/>
  <c r="K37" i="19"/>
  <c r="L31" i="19"/>
  <c r="M31" i="19"/>
  <c r="N31" i="19"/>
  <c r="O31" i="19"/>
  <c r="P31" i="19"/>
  <c r="L32" i="19"/>
  <c r="M32" i="19"/>
  <c r="N32" i="19"/>
  <c r="O32" i="19"/>
  <c r="P32" i="19"/>
  <c r="L33" i="19"/>
  <c r="M33" i="19"/>
  <c r="N33" i="19"/>
  <c r="O33" i="19"/>
  <c r="P33" i="19"/>
  <c r="K33" i="19"/>
  <c r="K32" i="19"/>
  <c r="K31" i="19"/>
  <c r="L22" i="19"/>
  <c r="M22" i="19"/>
  <c r="N22" i="19"/>
  <c r="O22" i="19"/>
  <c r="P22" i="19"/>
  <c r="L23" i="19"/>
  <c r="M23" i="19"/>
  <c r="N23" i="19"/>
  <c r="O23" i="19"/>
  <c r="P23" i="19"/>
  <c r="L24" i="19"/>
  <c r="M24" i="19"/>
  <c r="N24" i="19"/>
  <c r="O24" i="19"/>
  <c r="P24" i="19"/>
  <c r="L25" i="19"/>
  <c r="M25" i="19"/>
  <c r="N25" i="19"/>
  <c r="O25" i="19"/>
  <c r="P25" i="19"/>
  <c r="L26" i="19"/>
  <c r="M26" i="19"/>
  <c r="N26" i="19"/>
  <c r="O26" i="19"/>
  <c r="P26" i="19"/>
  <c r="L27" i="19"/>
  <c r="M27" i="19"/>
  <c r="N27" i="19"/>
  <c r="O27" i="19"/>
  <c r="P27" i="19"/>
  <c r="K24" i="19"/>
  <c r="K25" i="19"/>
  <c r="K26" i="19"/>
  <c r="K27" i="19"/>
  <c r="K23" i="19"/>
  <c r="K22" i="19"/>
  <c r="L15" i="19"/>
  <c r="M15" i="19"/>
  <c r="N15" i="19"/>
  <c r="O15" i="19"/>
  <c r="P15" i="19"/>
  <c r="L16" i="19"/>
  <c r="M16" i="19"/>
  <c r="N16" i="19"/>
  <c r="O16" i="19"/>
  <c r="P16" i="19"/>
  <c r="L17" i="19"/>
  <c r="M17" i="19"/>
  <c r="N17" i="19"/>
  <c r="O17" i="19"/>
  <c r="P17" i="19"/>
  <c r="K17" i="19"/>
  <c r="K16" i="19"/>
  <c r="K15" i="19"/>
  <c r="L7" i="19"/>
  <c r="M7" i="19"/>
  <c r="N7" i="19"/>
  <c r="O7" i="19"/>
  <c r="P7" i="19"/>
  <c r="L8" i="19"/>
  <c r="M8" i="19"/>
  <c r="N8" i="19"/>
  <c r="O8" i="19"/>
  <c r="P8" i="19"/>
  <c r="L9" i="19"/>
  <c r="M9" i="19"/>
  <c r="N9" i="19"/>
  <c r="O9" i="19"/>
  <c r="P9" i="19"/>
  <c r="L10" i="19"/>
  <c r="M10" i="19"/>
  <c r="N10" i="19"/>
  <c r="O10" i="19"/>
  <c r="P10" i="19"/>
  <c r="L11" i="19"/>
  <c r="M11" i="19"/>
  <c r="N11" i="19"/>
  <c r="O11" i="19"/>
  <c r="P11" i="19"/>
  <c r="K8" i="19"/>
  <c r="K9" i="19"/>
  <c r="K10" i="19"/>
  <c r="K11" i="19"/>
  <c r="L6" i="19"/>
  <c r="M6" i="19"/>
  <c r="N6" i="19"/>
  <c r="O6" i="19"/>
  <c r="P6" i="19"/>
  <c r="K7" i="19"/>
  <c r="K6" i="19"/>
  <c r="D35" i="19"/>
  <c r="E35" i="19"/>
  <c r="F35" i="19"/>
  <c r="G35" i="19"/>
  <c r="H35" i="19"/>
  <c r="D36" i="19"/>
  <c r="E36" i="19"/>
  <c r="F36" i="19"/>
  <c r="G36" i="19"/>
  <c r="H36" i="19"/>
  <c r="D37" i="19"/>
  <c r="E37" i="19"/>
  <c r="F37" i="19"/>
  <c r="G37" i="19"/>
  <c r="H37" i="19"/>
  <c r="D38" i="19"/>
  <c r="E38" i="19"/>
  <c r="F38" i="19"/>
  <c r="G38" i="19"/>
  <c r="H38" i="19"/>
  <c r="D39" i="19"/>
  <c r="E39" i="19"/>
  <c r="F39" i="19"/>
  <c r="G39" i="19"/>
  <c r="H39" i="19"/>
  <c r="D40" i="19"/>
  <c r="E40" i="19"/>
  <c r="F40" i="19"/>
  <c r="G40" i="19"/>
  <c r="H40" i="19"/>
  <c r="D41" i="19"/>
  <c r="E41" i="19"/>
  <c r="F41" i="19"/>
  <c r="G41" i="19"/>
  <c r="H41" i="19"/>
  <c r="D42" i="19"/>
  <c r="E42" i="19"/>
  <c r="F42" i="19"/>
  <c r="G42" i="19"/>
  <c r="H42" i="19"/>
  <c r="D43" i="19"/>
  <c r="E43" i="19"/>
  <c r="F43" i="19"/>
  <c r="G43" i="19"/>
  <c r="H43" i="19"/>
  <c r="D44" i="19"/>
  <c r="E44" i="19"/>
  <c r="F44" i="19"/>
  <c r="G44" i="19"/>
  <c r="H44" i="19"/>
  <c r="D45" i="19"/>
  <c r="E45" i="19"/>
  <c r="F45" i="19"/>
  <c r="G45" i="19"/>
  <c r="H45" i="19"/>
  <c r="C37" i="19"/>
  <c r="C38" i="19"/>
  <c r="C39" i="19"/>
  <c r="C40" i="19"/>
  <c r="C41" i="19"/>
  <c r="C42" i="19"/>
  <c r="C43" i="19"/>
  <c r="C44" i="19"/>
  <c r="C45" i="19"/>
  <c r="C36" i="19"/>
  <c r="C35" i="19"/>
  <c r="D23" i="19"/>
  <c r="E23" i="19"/>
  <c r="F23" i="19"/>
  <c r="G23" i="19"/>
  <c r="H23" i="19"/>
  <c r="D24" i="19"/>
  <c r="E24" i="19"/>
  <c r="F24" i="19"/>
  <c r="G24" i="19"/>
  <c r="H24" i="19"/>
  <c r="D25" i="19"/>
  <c r="E25" i="19"/>
  <c r="F25" i="19"/>
  <c r="G25" i="19"/>
  <c r="H25" i="19"/>
  <c r="D26" i="19"/>
  <c r="E26" i="19"/>
  <c r="F26" i="19"/>
  <c r="G26" i="19"/>
  <c r="H26" i="19"/>
  <c r="D27" i="19"/>
  <c r="E27" i="19"/>
  <c r="F27" i="19"/>
  <c r="G27" i="19"/>
  <c r="H27" i="19"/>
  <c r="D28" i="19"/>
  <c r="E28" i="19"/>
  <c r="F28" i="19"/>
  <c r="G28" i="19"/>
  <c r="H28" i="19"/>
  <c r="D29" i="19"/>
  <c r="E29" i="19"/>
  <c r="F29" i="19"/>
  <c r="G29" i="19"/>
  <c r="H29" i="19"/>
  <c r="D30" i="19"/>
  <c r="E30" i="19"/>
  <c r="F30" i="19"/>
  <c r="G30" i="19"/>
  <c r="H30" i="19"/>
  <c r="D31" i="19"/>
  <c r="E31" i="19"/>
  <c r="F31" i="19"/>
  <c r="G31" i="19"/>
  <c r="H31" i="19"/>
  <c r="C25" i="19"/>
  <c r="C26" i="19"/>
  <c r="C27" i="19"/>
  <c r="C28" i="19"/>
  <c r="C29" i="19"/>
  <c r="C30" i="19"/>
  <c r="C31" i="19"/>
  <c r="C24" i="19"/>
  <c r="C23" i="19"/>
  <c r="D12" i="19"/>
  <c r="E12" i="19"/>
  <c r="F12" i="19"/>
  <c r="G12" i="19"/>
  <c r="H12" i="19"/>
  <c r="D13" i="19"/>
  <c r="E13" i="19"/>
  <c r="F13" i="19"/>
  <c r="G13" i="19"/>
  <c r="H13" i="19"/>
  <c r="D14" i="19"/>
  <c r="E14" i="19"/>
  <c r="F14" i="19"/>
  <c r="G14" i="19"/>
  <c r="H14" i="19"/>
  <c r="D15" i="19"/>
  <c r="E15" i="19"/>
  <c r="F15" i="19"/>
  <c r="G15" i="19"/>
  <c r="H15" i="19"/>
  <c r="D16" i="19"/>
  <c r="E16" i="19"/>
  <c r="F16" i="19"/>
  <c r="G16" i="19"/>
  <c r="H16" i="19"/>
  <c r="D17" i="19"/>
  <c r="E17" i="19"/>
  <c r="F17" i="19"/>
  <c r="G17" i="19"/>
  <c r="H17" i="19"/>
  <c r="D18" i="19"/>
  <c r="E18" i="19"/>
  <c r="F18" i="19"/>
  <c r="G18" i="19"/>
  <c r="H18" i="19"/>
  <c r="D19" i="19"/>
  <c r="E19" i="19"/>
  <c r="F19" i="19"/>
  <c r="G19" i="19"/>
  <c r="H19" i="19"/>
  <c r="C14" i="19"/>
  <c r="C15" i="19"/>
  <c r="C16" i="19"/>
  <c r="C17" i="19"/>
  <c r="C18" i="19"/>
  <c r="C19" i="19"/>
  <c r="C13" i="19"/>
  <c r="C12" i="19"/>
  <c r="B108" i="19"/>
  <c r="B56" i="19"/>
  <c r="B3" i="19"/>
  <c r="D7" i="19"/>
  <c r="E7" i="19"/>
  <c r="F7" i="19"/>
  <c r="G7" i="19"/>
  <c r="H7" i="19"/>
  <c r="D8" i="19"/>
  <c r="E8" i="19"/>
  <c r="F8" i="19"/>
  <c r="G8" i="19"/>
  <c r="H8" i="19"/>
  <c r="D6" i="19"/>
  <c r="E6" i="19"/>
  <c r="F6" i="19"/>
  <c r="G6" i="19"/>
  <c r="H6" i="19"/>
  <c r="C8" i="19"/>
  <c r="C7" i="19"/>
  <c r="C6" i="19"/>
  <c r="Q107" i="19" l="1"/>
  <c r="Q122" i="19"/>
  <c r="C15" i="2"/>
  <c r="C14" i="2"/>
  <c r="C13" i="2"/>
  <c r="C12" i="2"/>
  <c r="C11" i="2"/>
  <c r="C9" i="2"/>
  <c r="C8" i="2"/>
  <c r="C7" i="2"/>
  <c r="C6" i="2"/>
  <c r="C5" i="2"/>
  <c r="C4" i="2"/>
  <c r="C10" i="2"/>
  <c r="C3" i="2"/>
</calcChain>
</file>

<file path=xl/sharedStrings.xml><?xml version="1.0" encoding="utf-8"?>
<sst xmlns="http://schemas.openxmlformats.org/spreadsheetml/2006/main" count="6704" uniqueCount="478">
  <si>
    <t>Index</t>
  </si>
  <si>
    <t>Report summary for Data Template - Creams and Creamers exported on 05/10/2024</t>
  </si>
  <si>
    <t>Geography</t>
  </si>
  <si>
    <t>Brand Franchise</t>
  </si>
  <si>
    <t>Custom Fat Content</t>
  </si>
  <si>
    <t>Custom Subsegment</t>
  </si>
  <si>
    <t>Custom Size Range</t>
  </si>
  <si>
    <t>Periodicity</t>
  </si>
  <si>
    <t>Custom Flavor</t>
  </si>
  <si>
    <t>Product</t>
  </si>
  <si>
    <t>Time</t>
  </si>
  <si>
    <t>Custom Package</t>
  </si>
  <si>
    <t>Measures</t>
  </si>
  <si>
    <t>Custom Sugar</t>
  </si>
  <si>
    <t>Custom Organic</t>
  </si>
  <si>
    <t>Custom Form</t>
  </si>
  <si>
    <t>Custom Rfg Vs SS</t>
  </si>
  <si>
    <t>1</t>
  </si>
  <si>
    <t>California - Standard - Multi Outlet+ with Conv</t>
  </si>
  <si>
    <t xml:space="preserve"> </t>
  </si>
  <si>
    <t>CREAMS CREAMERS AND TOPPINGS</t>
  </si>
  <si>
    <t>Latest 4 Week Pd Ending 04-21-24</t>
  </si>
  <si>
    <t>3</t>
  </si>
  <si>
    <t>Great Lakes - Standard - Multi Outlet+</t>
  </si>
  <si>
    <t>4</t>
  </si>
  <si>
    <t>Total US - Multi Outlet+ with Conv</t>
  </si>
  <si>
    <t>CREAM SPREADS</t>
  </si>
  <si>
    <t>5</t>
  </si>
  <si>
    <t>NATIONAL BRAND</t>
  </si>
  <si>
    <t>6</t>
  </si>
  <si>
    <t>7</t>
  </si>
  <si>
    <t>ALL OTHER</t>
  </si>
  <si>
    <t>8</t>
  </si>
  <si>
    <t>LACTOSE FREE</t>
  </si>
  <si>
    <t>2</t>
  </si>
  <si>
    <t>ORGANIC</t>
  </si>
  <si>
    <t>9</t>
  </si>
  <si>
    <t>AEROSOL CAN</t>
  </si>
  <si>
    <t>10</t>
  </si>
  <si>
    <t>17.0-26.9 OZ</t>
  </si>
  <si>
    <t>11</t>
  </si>
  <si>
    <t>12</t>
  </si>
  <si>
    <t>Current</t>
  </si>
  <si>
    <t>Volume Sales</t>
  </si>
  <si>
    <t>Total All Products</t>
  </si>
  <si>
    <t>13</t>
  </si>
  <si>
    <t>Dairy Alliance - DMI SR - Multi Outlet+</t>
  </si>
  <si>
    <t>Volume Sales Change vs YA</t>
  </si>
  <si>
    <t>Volume Sales % Change vs YA</t>
  </si>
  <si>
    <t>Dollar Sales</t>
  </si>
  <si>
    <t>Dollar Sales Change vs YA</t>
  </si>
  <si>
    <t>Dollar Sales % Change vs YA</t>
  </si>
  <si>
    <t>Product Development Index</t>
  </si>
  <si>
    <t>Product Development Index Change vs YA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</si>
  <si>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</si>
  <si>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</si>
  <si>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</si>
  <si>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</si>
  <si>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</si>
  <si>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</si>
  <si>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</si>
  <si>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</si>
  <si>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</si>
  <si>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</si>
  <si>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</si>
  <si>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</si>
  <si>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</si>
  <si>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</si>
  <si>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</si>
  <si>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</si>
  <si>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</si>
  <si>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</si>
  <si>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</si>
  <si>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</si>
  <si>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</si>
  <si>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</si>
  <si>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</si>
  <si>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</si>
  <si>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</si>
  <si>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</si>
  <si>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</si>
  <si>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</si>
  <si>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</si>
  <si>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</si>
  <si>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</si>
  <si>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</si>
  <si>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</si>
  <si>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</si>
  <si>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</si>
  <si>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</si>
  <si>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</si>
  <si>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</si>
  <si>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</si>
  <si>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</si>
  <si>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Latest 52 Week Pd Ending 04-21-24</t>
  </si>
  <si>
    <t>Building Calendar Year 2024 Ending 04-28-24</t>
  </si>
  <si>
    <t>Latest 4 Week Pd Ending 05-19-24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</si>
  <si>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</si>
  <si>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</si>
  <si>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</si>
  <si>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</si>
  <si>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</si>
  <si>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</si>
  <si>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</si>
  <si>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</si>
  <si>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</si>
  <si>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</si>
  <si>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</si>
  <si>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</si>
  <si>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</si>
  <si>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</si>
  <si>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</si>
  <si>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</si>
  <si>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</si>
  <si>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</si>
  <si>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</si>
  <si>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</si>
  <si>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</si>
  <si>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</si>
  <si>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</si>
  <si>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</si>
  <si>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</si>
  <si>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</si>
  <si>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</si>
  <si>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</si>
  <si>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</si>
  <si>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</si>
  <si>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</si>
  <si>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</si>
  <si>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</si>
  <si>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</si>
  <si>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</si>
  <si>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</si>
  <si>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</si>
  <si>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</si>
  <si>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</si>
  <si>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</si>
  <si>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</si>
  <si>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</si>
  <si>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</si>
  <si>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</si>
  <si>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</si>
  <si>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</si>
  <si>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</si>
  <si>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</si>
  <si>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</si>
  <si>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</si>
  <si>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</si>
  <si>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</si>
  <si>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</si>
  <si>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</si>
  <si>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</si>
  <si>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</si>
  <si>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</si>
  <si>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</si>
  <si>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</si>
  <si>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</si>
  <si>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</si>
  <si>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</si>
  <si>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</si>
  <si>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</si>
  <si>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</si>
  <si>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</si>
  <si>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</si>
  <si>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</si>
  <si>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</si>
  <si>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</si>
  <si>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</si>
  <si>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>Latest 52 Week Pd Ending 05-19-24</t>
  </si>
  <si>
    <t>Building Calendar Year 2024 Ending 05-26-24</t>
  </si>
  <si>
    <t>Volume Share of Category, Unfiltered</t>
  </si>
  <si>
    <t>Volume Share of Category, Unfiltered Change vs YA</t>
  </si>
  <si>
    <t>Price per Volume</t>
  </si>
  <si>
    <t>Price per Volume Change vs YA</t>
  </si>
  <si>
    <t>Price per Volume % Change vs YA</t>
  </si>
  <si>
    <t>Unit Sales</t>
  </si>
  <si>
    <t>Unit Sales Change vs YA</t>
  </si>
  <si>
    <t>Unit Sales % Change vs YA</t>
  </si>
  <si>
    <t xml:space="preserve">    Total US - Multi Outlet+ with Conv</t>
  </si>
  <si>
    <t>Latest 4 Week Pd Ending 09-08-24</t>
  </si>
  <si>
    <t xml:space="preserve">      CREAM SPREADS</t>
  </si>
  <si>
    <t xml:space="preserve">      PLANT BASED CREAMER</t>
  </si>
  <si>
    <t xml:space="preserve">      PLANT BASED HALF AND HALF</t>
  </si>
  <si>
    <t xml:space="preserve">      WATER BASED CREAMER</t>
  </si>
  <si>
    <t xml:space="preserve">      DAIRY BASED CREAMER</t>
  </si>
  <si>
    <t xml:space="preserve">      DAIRY HALF AND HALF</t>
  </si>
  <si>
    <t xml:space="preserve">      REGULAR/LIGHT DAIRY CREAM</t>
  </si>
  <si>
    <t xml:space="preserve">      PLANT BASED AEROSOL</t>
  </si>
  <si>
    <t xml:space="preserve">      PLANT BASED LIQUID WHIPPING CREAM</t>
  </si>
  <si>
    <t xml:space="preserve">      DAIRY BASED AEROSOL</t>
  </si>
  <si>
    <t xml:space="preserve">      DAIRY LIQUID WHIPPING CREAM</t>
  </si>
  <si>
    <t>Latest 52 Week Pd Ending 09-08-24</t>
  </si>
  <si>
    <t>Building Calendar Year 2024 Ending 09-08-24</t>
  </si>
  <si>
    <t xml:space="preserve">    Total US - Multi Outlet+</t>
  </si>
  <si>
    <t xml:space="preserve">    Total US - Food</t>
  </si>
  <si>
    <t xml:space="preserve">    Total US - Conv</t>
  </si>
  <si>
    <t xml:space="preserve">  Total US - All Other Outlet</t>
  </si>
  <si>
    <t>PRIVATE LABEL</t>
  </si>
  <si>
    <t>FLAVORED CREAMERS</t>
  </si>
  <si>
    <t>BUTTER PECAN/BLENDS</t>
  </si>
  <si>
    <t>CARAMEL/BLENDS</t>
  </si>
  <si>
    <t>CHOCOLATE/BLENDS</t>
  </si>
  <si>
    <t>CINNAMON/BLENDS</t>
  </si>
  <si>
    <t>COCONUT/BLENDS</t>
  </si>
  <si>
    <t>HAZELNUT/BLENDS</t>
  </si>
  <si>
    <t>IRISH CREAM</t>
  </si>
  <si>
    <t>KAHLUA</t>
  </si>
  <si>
    <t>MINT/BLENDS</t>
  </si>
  <si>
    <t>PEPPERMINT/BLENDS</t>
  </si>
  <si>
    <t>PLAIN</t>
  </si>
  <si>
    <t>PUMPKIN/BLENDS</t>
  </si>
  <si>
    <t>RICE KRISPIES</t>
  </si>
  <si>
    <t>SWEET CREAM/BLENDS</t>
  </si>
  <si>
    <t>TWIX</t>
  </si>
  <si>
    <t>VANILLA/BLENDS</t>
  </si>
  <si>
    <t>WHITE CHOCOLATE BLENDS</t>
  </si>
  <si>
    <t>Latest 4 Week Pd</t>
  </si>
  <si>
    <t>FAT FREE</t>
  </si>
  <si>
    <t>LIGHT/LOW FAT</t>
  </si>
  <si>
    <t>REGULAR FAT</t>
  </si>
  <si>
    <t>Latest 52 Week</t>
  </si>
  <si>
    <t>Building Calendar Year 2025</t>
  </si>
  <si>
    <t>NON-ORGANIC</t>
  </si>
  <si>
    <t>Building Calendar Year</t>
  </si>
  <si>
    <t>Latest 4 Week</t>
  </si>
  <si>
    <t>FULL LACTOSE</t>
  </si>
  <si>
    <t xml:space="preserve">Building Calendar Year </t>
  </si>
  <si>
    <t>ALL OTHER PACKAGING TYPES</t>
  </si>
  <si>
    <t>CARTON</t>
  </si>
  <si>
    <t>CARTON TWIST CAP</t>
  </si>
  <si>
    <t>PLASTIC BAG</t>
  </si>
  <si>
    <t>PLASTIC BOTTLE</t>
  </si>
  <si>
    <t>PLASTIC CUP IN A BOX</t>
  </si>
  <si>
    <t>PLASTIC TUB</t>
  </si>
  <si>
    <t>27.0-34.9 OZ</t>
  </si>
  <si>
    <t>35.0-54.9 OZ</t>
  </si>
  <si>
    <t>55.0-62.9 OZ</t>
  </si>
  <si>
    <t>63.0-70.9 OZ</t>
  </si>
  <si>
    <t>&lt;17.O OZ</t>
  </si>
  <si>
    <t>&gt;70.9 OZ</t>
  </si>
  <si>
    <t>Latest 52 Week Pd</t>
  </si>
  <si>
    <t xml:space="preserve">    ALL OTHER</t>
  </si>
  <si>
    <t xml:space="preserve">    NO/LOW/LESS SUGAR</t>
  </si>
  <si>
    <t xml:space="preserve">    UNSWEETENED</t>
  </si>
  <si>
    <t>WATER BASED CREAMER</t>
  </si>
  <si>
    <t>Latest 4 Week Pd Ending 07-14-24</t>
  </si>
  <si>
    <t xml:space="preserve">    RFG</t>
  </si>
  <si>
    <t xml:space="preserve">    SS</t>
  </si>
  <si>
    <t>Latest 52 Week Pd Ending 07-14-24</t>
  </si>
  <si>
    <t>Building Calendar Year 2024 Ending 07-14-24</t>
  </si>
  <si>
    <t>MONTHLY TOP LINE - CREAMS &amp; CREAMERS</t>
  </si>
  <si>
    <t>INDEX</t>
  </si>
  <si>
    <t>TOTAL U.S. MULO+ with C</t>
  </si>
  <si>
    <t>TOTAL U.S. MULO+</t>
  </si>
  <si>
    <t>TOTAL U.S. FOOD</t>
  </si>
  <si>
    <t>TOTAL U.S. CONVENIENCE</t>
  </si>
  <si>
    <t>TOTAL U.S. ALL OTHER OUTLETS</t>
  </si>
  <si>
    <t>TOP PERFORMERS</t>
  </si>
  <si>
    <t>CIRCANA STANDARD REGIONS</t>
  </si>
  <si>
    <t>WALMART REGIONS</t>
  </si>
  <si>
    <t>CIRCANA STANDARD REGIONS &amp; MARKETS</t>
  </si>
  <si>
    <t>DMI CUSTOM REGIONS &amp; MARKETS</t>
  </si>
  <si>
    <t>TOTAL U.S. MULTI-OUTLET+ with CONVENIENCE</t>
  </si>
  <si>
    <t>VOLUME SALES (GALLONS)</t>
  </si>
  <si>
    <t>VOLUME SHARE</t>
  </si>
  <si>
    <t>PRICE PER VOLUME</t>
  </si>
  <si>
    <t>DOLLAR SALES</t>
  </si>
  <si>
    <t>UNIT SALES</t>
  </si>
  <si>
    <t>CURRENT</t>
  </si>
  <si>
    <t>CHG VS YA</t>
  </si>
  <si>
    <t>% CHG VS YA</t>
  </si>
  <si>
    <t>CREAMS, CREAMERS, CREAM SPREADS</t>
  </si>
  <si>
    <t>SUBSEGMENT</t>
  </si>
  <si>
    <t>PLANT BASED CREAMER</t>
  </si>
  <si>
    <t>PLANT BASED HALF AND HALF</t>
  </si>
  <si>
    <t>DAIRY BASED CREAMER</t>
  </si>
  <si>
    <t>DAIRY HALF AND HALF</t>
  </si>
  <si>
    <t>REGULAR/LIGHT DAIRY CREAM</t>
  </si>
  <si>
    <t>PLANT BASED AEROSOL</t>
  </si>
  <si>
    <t>PLANT BASED LIQUID WHIPPING CREAM</t>
  </si>
  <si>
    <t>DAIRY BASED AEROSOL</t>
  </si>
  <si>
    <t>DAIRY LIQUID WHIPPING CREAM</t>
  </si>
  <si>
    <t>WATER BASED CREAMER - RFG</t>
  </si>
  <si>
    <t>WATER BASED CREAMER - SS</t>
  </si>
  <si>
    <t>FAT CONTENT</t>
  </si>
  <si>
    <t>BRANDED VS PL</t>
  </si>
  <si>
    <t>BRANDED</t>
  </si>
  <si>
    <t>SIZE</t>
  </si>
  <si>
    <t>ORGANIC CREAMS &amp; CREAMERS</t>
  </si>
  <si>
    <t>NON-ORGANIC CREAMS &amp; CREAMERS</t>
  </si>
  <si>
    <t>LACTOSE</t>
  </si>
  <si>
    <t>LACTOSE FREE/REDUCED</t>
  </si>
  <si>
    <t>PACKAGE TYPE</t>
  </si>
  <si>
    <t>SUGAR CONTENT</t>
  </si>
  <si>
    <t>NO/LOW/LESS SUGAR</t>
  </si>
  <si>
    <t>UNSWEETENED</t>
  </si>
  <si>
    <t>TOTAL U.S. MULTI-OUTLET+</t>
  </si>
  <si>
    <t>CIRCANA STANDARD MULO+ with C REGIONS</t>
  </si>
  <si>
    <t>CIRCANA STANDARD MULO+ REGIONS</t>
  </si>
  <si>
    <t>PRODUCT DEVELOPMENT INDEX</t>
  </si>
  <si>
    <t>CHANGE VS YA</t>
  </si>
  <si>
    <t>CALIFORNIA - MULO+ with C</t>
  </si>
  <si>
    <t>CALIFORNIA - MULO+</t>
  </si>
  <si>
    <t>GREAT LAKES - MULO+ with C</t>
  </si>
  <si>
    <t>GREAT LAKES - MULO+</t>
  </si>
  <si>
    <t>MID-SOUTH - MULO+ with C</t>
  </si>
  <si>
    <t>MID-SOUTH - MULO+</t>
  </si>
  <si>
    <t>NORTHEAST - MULO+ with C</t>
  </si>
  <si>
    <t>NORTHEAST - MULO+</t>
  </si>
  <si>
    <t>PLAINS - MULO+ with C</t>
  </si>
  <si>
    <t>PLAINS - MULO+</t>
  </si>
  <si>
    <t>SOUTH CENTRAL - MULO+ with C</t>
  </si>
  <si>
    <t>SOUTH CENTRAL - MULO+</t>
  </si>
  <si>
    <t>SOUTHEAST - MULO+ with C</t>
  </si>
  <si>
    <t>SOUTHEAST - MULO+</t>
  </si>
  <si>
    <t>WEST - MULO+ with C</t>
  </si>
  <si>
    <t>WEST - MULO+</t>
  </si>
  <si>
    <t>CIRCANA STANDARD FOOD REGIONS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</si>
  <si>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</si>
  <si>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</si>
  <si>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</si>
  <si>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</si>
  <si>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</si>
  <si>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</si>
  <si>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</si>
  <si>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</si>
  <si>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CIRCANA STANDARD CONVENIENCE REGIONS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</si>
  <si>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</si>
  <si>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</si>
  <si>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</si>
  <si>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</si>
  <si>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</si>
  <si>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</si>
  <si>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</si>
  <si>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</si>
  <si>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</si>
  <si>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</si>
  <si>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</si>
  <si>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</si>
  <si>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</si>
  <si>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</si>
  <si>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</si>
  <si>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</si>
  <si>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</si>
  <si>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</si>
  <si>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</si>
  <si>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</si>
  <si>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</si>
  <si>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</si>
  <si>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</si>
  <si>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</si>
  <si>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</si>
  <si>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</si>
  <si>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</si>
  <si>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Mississippi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</si>
  <si>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</si>
  <si>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</si>
  <si>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</si>
  <si>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</si>
  <si>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</si>
  <si>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</si>
  <si>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</si>
  <si>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</si>
  <si>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</si>
  <si>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</si>
  <si>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</si>
  <si>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</si>
  <si>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</si>
  <si>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</si>
  <si>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</si>
  <si>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</si>
  <si>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</si>
  <si>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</si>
  <si>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</si>
  <si>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</si>
  <si>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</si>
  <si>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</si>
  <si>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</si>
  <si>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</si>
  <si>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</si>
  <si>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</si>
  <si>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</si>
  <si>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</si>
  <si>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</si>
  <si>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</si>
  <si>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</si>
  <si>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</si>
  <si>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</si>
  <si>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</si>
  <si>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</si>
  <si>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</si>
  <si>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</si>
  <si>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</si>
  <si>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</si>
  <si>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</si>
  <si>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</si>
  <si>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</si>
  <si>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</si>
  <si>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</si>
  <si>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</si>
  <si>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</si>
  <si>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</si>
  <si>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</si>
  <si>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</si>
  <si>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</si>
  <si>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</si>
  <si>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</si>
  <si>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</si>
  <si>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</si>
  <si>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</si>
  <si>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>ADA Mideast - DMI SR - Multi Outlet+</t>
  </si>
  <si>
    <t xml:space="preserve">  Ohio - Multi Outlet+</t>
  </si>
  <si>
    <t xml:space="preserve">  West Virginia - Multi Outlet+</t>
  </si>
  <si>
    <t>ADA MIDEAST</t>
  </si>
  <si>
    <t>ADA NORTHEAST - MULO+</t>
  </si>
  <si>
    <t>ADA MIDEAST - MULO+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</si>
  <si>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</si>
  <si>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</si>
  <si>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</si>
  <si>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</si>
  <si>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</si>
  <si>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DAIRYMAX</t>
  </si>
  <si>
    <t>Delaware - Multi Outlet+</t>
  </si>
  <si>
    <t xml:space="preserve">    DairyMax - MULO+</t>
  </si>
  <si>
    <t>Louisiana - Multi Outlet+</t>
  </si>
  <si>
    <t>DAIRY WEST - MULO+</t>
  </si>
  <si>
    <t>Oklahoma - Multi Outlet+</t>
  </si>
  <si>
    <t>Texas - MULO+</t>
  </si>
  <si>
    <t>Dairy West - MULO+ (U)</t>
  </si>
  <si>
    <t>Colorado - Multi Outlet+</t>
  </si>
  <si>
    <t xml:space="preserve">    Idaho - Multi Outlet+</t>
  </si>
  <si>
    <t>Montana - MULO+</t>
  </si>
  <si>
    <t xml:space="preserve">    Utah - Multi Outlet+</t>
  </si>
  <si>
    <t>Wyoming - Multi Outlet+</t>
  </si>
  <si>
    <t>New Mexico - Multi Outlet+</t>
  </si>
  <si>
    <t>NEW ENGLAND DAIRY - MULO+</t>
  </si>
  <si>
    <t>THE DAIRY ALLIANCE</t>
  </si>
  <si>
    <t>NEW ENGLAND DAIRY ASSOCIATION - MULO+</t>
  </si>
  <si>
    <t>THE DAIRY ALLIANCE  - MULO+</t>
  </si>
  <si>
    <t>Connecticut - Multi Outlet+</t>
  </si>
  <si>
    <t>Alabama - Multi Outlet+</t>
  </si>
  <si>
    <t>Massachusetts - Multi Outlet+</t>
  </si>
  <si>
    <t>Georgia - Multi Outlet+</t>
  </si>
  <si>
    <t>New Hampshire - Multi Outlet+</t>
  </si>
  <si>
    <t>Kentucky - Multi Outlet+</t>
  </si>
  <si>
    <t>Rhode Island - Multi Outlet+</t>
  </si>
  <si>
    <t>Vermont - Multi Outlet+</t>
  </si>
  <si>
    <t>North Carolina - Multi Outlet+</t>
  </si>
  <si>
    <t xml:space="preserve">DAIRY MANAGEMENT WEST - MULO+ </t>
  </si>
  <si>
    <t>Tennessee - Multi Outlet+</t>
  </si>
  <si>
    <t>Virginia - Multi Outlet+</t>
  </si>
  <si>
    <t>Dairy Management West - MULO+</t>
  </si>
  <si>
    <t>Nevada - Multi Outlet+</t>
  </si>
  <si>
    <t>MIDWEST DAIRY ASSOCIATION</t>
  </si>
  <si>
    <t>Arizona - Multi Outlet+</t>
  </si>
  <si>
    <t>MIDWEST DAIRY ASSOCIATION - MULO+</t>
  </si>
  <si>
    <t>FLORIDA DAIRY FARMERS - MULO+</t>
  </si>
  <si>
    <t xml:space="preserve">      North Dakota* - Multi Outlet+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</si>
  <si>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</si>
  <si>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</si>
  <si>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</si>
  <si>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</si>
  <si>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</si>
  <si>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</si>
  <si>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</si>
  <si>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>Latest 4 Week Pd Ending 02-23-25</t>
  </si>
  <si>
    <t>Latest 52 Week Pd Ending 02-23-25</t>
  </si>
  <si>
    <t>Building Calendar Year 2025 Ending 02-23-25</t>
  </si>
  <si>
    <t>Building Calendar Year 2024 Ending 02-23-25</t>
  </si>
  <si>
    <t xml:space="preserve"> Maryland - Multi Outlet+</t>
  </si>
  <si>
    <t xml:space="preserve">  Maryland - Multi Outlet+</t>
  </si>
  <si>
    <t xml:space="preserve">  Florida - Multi Outlet+</t>
  </si>
  <si>
    <t>Latest 4 Week Pd Ending 10-05-25</t>
  </si>
  <si>
    <t>Latest 52 Week Pd Ending 10-05-25</t>
  </si>
  <si>
    <t>Building Calendar Year 2025 Ending 10-05-25</t>
  </si>
  <si>
    <t>4 WEEKS ENDING 11-30-2025</t>
  </si>
  <si>
    <t>LATEST 52 WEEKS ENDING 11-30-2025</t>
  </si>
  <si>
    <t>YTD ENDING 11-30-2025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</si>
</sst>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$#,##0"/>
    <numFmt numFmtId="166" formatCode="#,##0.0"/>
    <numFmt numFmtId="167" formatCode="\$#,##0.00;\-\$#,##0.00"/>
    <numFmt numFmtId="168" formatCode="#,###"/>
    <numFmt numFmtId="169" formatCode="_(* #,##0_);_(* \(#,##0\);_(* &quot;-&quot;??_);_(@_)"/>
    <numFmt numFmtId="170" formatCode="&quot;$&quot;#,##0.00"/>
    <numFmt numFmtId="171" formatCode="&quot;$&quot;#,##0"/>
    <numFmt numFmtId="172" formatCode="_(&quot;$&quot;* #,##0.0_);_(&quot;$&quot;* \(#,##0.0\);_(&quot;$&quot;* &quot;-&quot;??_);_(@_)"/>
    <numFmt numFmtId="173" formatCode="_(&quot;$&quot;* #,##0_);_(&quot;$&quot;* \(#,##0\);_(&quot;$&quot;* &quot;-&quot;??_);_(@_)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1"/>
      <color indexed="3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u/>
      <sz val="12"/>
      <color theme="10"/>
      <name val="Roboto Condensed"/>
    </font>
    <font>
      <sz val="12"/>
      <color theme="1"/>
      <name val="Roboto Condensed"/>
    </font>
    <font>
      <b/>
      <sz val="12"/>
      <color theme="0"/>
      <name val="Roboto Condensed"/>
    </font>
    <font>
      <sz val="10"/>
      <name val="Arial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>
        <fgColor rgb="FFFF0000"/>
      </patternFill>
    </fill>
    <fill>
      <patternFill patternType="solid">
        <fgColor rgb="FF4E106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1DD"/>
        <bgColor indexed="64"/>
      </patternFill>
    </fill>
    <fill>
      <patternFill patternType="solid">
        <fgColor rgb="FFFDD900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theme="8" tint="0.59999389629810485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9" fontId="4" fillId="0" borderId="0" applyFont="0" applyFill="0" applyBorder="0" applyAlignment="0" applyProtection="0"/>
    <xf numFmtId="0" fontId="5" fillId="4" borderId="0"/>
    <xf numFmtId="0" fontId="9" fillId="4" borderId="0" applyNumberFormat="0" applyFill="0" applyBorder="0" applyAlignment="0" applyProtection="0"/>
    <xf numFmtId="43" fontId="5" fillId="4" borderId="0" applyFont="0" applyFill="0" applyBorder="0" applyAlignment="0" applyProtection="0"/>
    <xf numFmtId="9" fontId="5" fillId="4" borderId="0" applyFont="0" applyFill="0" applyBorder="0" applyAlignment="0" applyProtection="0"/>
    <xf numFmtId="0" fontId="16" fillId="4" borderId="0"/>
    <xf numFmtId="44" fontId="4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492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4" borderId="0" xfId="2"/>
    <xf numFmtId="0" fontId="6" fillId="6" borderId="0" xfId="2" applyFont="1" applyFill="1"/>
    <xf numFmtId="0" fontId="7" fillId="4" borderId="0" xfId="2" applyFont="1"/>
    <xf numFmtId="0" fontId="8" fillId="4" borderId="6" xfId="2" applyFont="1" applyBorder="1" applyAlignment="1">
      <alignment horizontal="center" vertical="center"/>
    </xf>
    <xf numFmtId="0" fontId="8" fillId="4" borderId="0" xfId="2" applyFont="1" applyAlignment="1">
      <alignment horizontal="left" vertical="center"/>
    </xf>
    <xf numFmtId="0" fontId="5" fillId="4" borderId="0" xfId="2" applyAlignment="1">
      <alignment vertical="center"/>
    </xf>
    <xf numFmtId="0" fontId="5" fillId="4" borderId="0" xfId="2" applyAlignment="1">
      <alignment horizontal="center" vertical="center"/>
    </xf>
    <xf numFmtId="0" fontId="5" fillId="4" borderId="0" xfId="2" applyAlignment="1">
      <alignment vertical="center" wrapText="1"/>
    </xf>
    <xf numFmtId="0" fontId="8" fillId="4" borderId="0" xfId="2" applyFont="1" applyAlignment="1">
      <alignment horizontal="left" vertical="center" wrapText="1"/>
    </xf>
    <xf numFmtId="0" fontId="8" fillId="4" borderId="14" xfId="2" applyFont="1" applyBorder="1" applyAlignment="1">
      <alignment horizontal="left" vertical="center"/>
    </xf>
    <xf numFmtId="169" fontId="11" fillId="4" borderId="10" xfId="4" applyNumberFormat="1" applyFont="1" applyFill="1" applyBorder="1" applyAlignment="1" applyProtection="1">
      <alignment horizontal="right" vertical="center"/>
      <protection hidden="1"/>
    </xf>
    <xf numFmtId="169" fontId="11" fillId="4" borderId="8" xfId="4" applyNumberFormat="1" applyFont="1" applyFill="1" applyBorder="1" applyAlignment="1" applyProtection="1">
      <alignment horizontal="right" vertical="center"/>
      <protection hidden="1"/>
    </xf>
    <xf numFmtId="169" fontId="12" fillId="10" borderId="19" xfId="4" applyNumberFormat="1" applyFont="1" applyFill="1" applyBorder="1" applyAlignment="1" applyProtection="1">
      <alignment horizontal="right" vertical="center"/>
      <protection hidden="1"/>
    </xf>
    <xf numFmtId="169" fontId="12" fillId="10" borderId="20" xfId="4" applyNumberFormat="1" applyFont="1" applyFill="1" applyBorder="1" applyAlignment="1" applyProtection="1">
      <alignment horizontal="right" vertical="center"/>
      <protection hidden="1"/>
    </xf>
    <xf numFmtId="0" fontId="8" fillId="4" borderId="16" xfId="2" applyFont="1" applyBorder="1" applyAlignment="1">
      <alignment horizontal="left" vertical="center"/>
    </xf>
    <xf numFmtId="169" fontId="11" fillId="4" borderId="19" xfId="4" applyNumberFormat="1" applyFont="1" applyFill="1" applyBorder="1" applyAlignment="1" applyProtection="1">
      <alignment horizontal="right" vertical="center"/>
      <protection hidden="1"/>
    </xf>
    <xf numFmtId="169" fontId="11" fillId="4" borderId="20" xfId="4" applyNumberFormat="1" applyFont="1" applyFill="1" applyBorder="1" applyAlignment="1" applyProtection="1">
      <alignment horizontal="right" vertical="center"/>
      <protection hidden="1"/>
    </xf>
    <xf numFmtId="0" fontId="8" fillId="4" borderId="18" xfId="2" applyFont="1" applyBorder="1" applyAlignment="1">
      <alignment horizontal="left" vertical="center"/>
    </xf>
    <xf numFmtId="169" fontId="12" fillId="10" borderId="10" xfId="4" applyNumberFormat="1" applyFont="1" applyFill="1" applyBorder="1" applyAlignment="1" applyProtection="1">
      <alignment horizontal="right" vertical="center"/>
      <protection hidden="1"/>
    </xf>
    <xf numFmtId="169" fontId="12" fillId="10" borderId="8" xfId="4" applyNumberFormat="1" applyFont="1" applyFill="1" applyBorder="1" applyAlignment="1" applyProtection="1">
      <alignment horizontal="right" vertical="center"/>
      <protection hidden="1"/>
    </xf>
    <xf numFmtId="0" fontId="8" fillId="10" borderId="14" xfId="2" applyFont="1" applyFill="1" applyBorder="1" applyAlignment="1">
      <alignment horizontal="left" vertical="center"/>
    </xf>
    <xf numFmtId="0" fontId="8" fillId="10" borderId="18" xfId="2" applyFont="1" applyFill="1" applyBorder="1" applyAlignment="1">
      <alignment horizontal="left" vertical="center"/>
    </xf>
    <xf numFmtId="169" fontId="11" fillId="4" borderId="7" xfId="4" applyNumberFormat="1" applyFont="1" applyFill="1" applyBorder="1" applyAlignment="1" applyProtection="1">
      <alignment horizontal="right" vertical="center"/>
      <protection hidden="1"/>
    </xf>
    <xf numFmtId="169" fontId="11" fillId="4" borderId="25" xfId="4" applyNumberFormat="1" applyFont="1" applyFill="1" applyBorder="1" applyAlignment="1" applyProtection="1">
      <alignment horizontal="right" vertical="center"/>
      <protection hidden="1"/>
    </xf>
    <xf numFmtId="0" fontId="8" fillId="4" borderId="26" xfId="2" applyFont="1" applyBorder="1" applyAlignment="1">
      <alignment horizontal="left" vertical="center"/>
    </xf>
    <xf numFmtId="0" fontId="5" fillId="4" borderId="0" xfId="2" applyAlignment="1">
      <alignment horizontal="left" vertical="center"/>
    </xf>
    <xf numFmtId="169" fontId="11" fillId="4" borderId="29" xfId="4" applyNumberFormat="1" applyFont="1" applyFill="1" applyBorder="1" applyAlignment="1" applyProtection="1">
      <alignment horizontal="right" vertical="center"/>
      <protection hidden="1"/>
    </xf>
    <xf numFmtId="169" fontId="11" fillId="4" borderId="31" xfId="4" applyNumberFormat="1" applyFont="1" applyFill="1" applyBorder="1" applyAlignment="1" applyProtection="1">
      <alignment horizontal="right" vertical="center"/>
      <protection hidden="1"/>
    </xf>
    <xf numFmtId="169" fontId="11" fillId="4" borderId="32" xfId="4" applyNumberFormat="1" applyFont="1" applyFill="1" applyBorder="1" applyAlignment="1" applyProtection="1">
      <alignment horizontal="right" vertical="center"/>
      <protection hidden="1"/>
    </xf>
    <xf numFmtId="0" fontId="13" fillId="6" borderId="0" xfId="2" applyFont="1" applyFill="1" applyAlignment="1">
      <alignment horizontal="center" vertical="center"/>
    </xf>
    <xf numFmtId="0" fontId="12" fillId="4" borderId="0" xfId="2" applyFont="1" applyAlignment="1">
      <alignment horizontal="left" vertical="center"/>
    </xf>
    <xf numFmtId="3" fontId="11" fillId="4" borderId="0" xfId="2" applyNumberFormat="1" applyFont="1" applyAlignment="1" applyProtection="1">
      <alignment vertical="center"/>
      <protection hidden="1"/>
    </xf>
    <xf numFmtId="164" fontId="11" fillId="4" borderId="0" xfId="2" applyNumberFormat="1" applyFont="1" applyAlignment="1">
      <alignment horizontal="center" vertical="center"/>
    </xf>
    <xf numFmtId="2" fontId="11" fillId="4" borderId="0" xfId="2" applyNumberFormat="1" applyFont="1" applyAlignment="1">
      <alignment horizontal="center" vertical="center"/>
    </xf>
    <xf numFmtId="167" fontId="11" fillId="4" borderId="0" xfId="2" applyNumberFormat="1" applyFont="1" applyAlignment="1">
      <alignment horizontal="center" vertical="center"/>
    </xf>
    <xf numFmtId="165" fontId="11" fillId="4" borderId="0" xfId="2" applyNumberFormat="1" applyFont="1" applyAlignment="1">
      <alignment vertical="center"/>
    </xf>
    <xf numFmtId="0" fontId="5" fillId="6" borderId="0" xfId="2" applyFill="1" applyAlignment="1">
      <alignment vertical="center"/>
    </xf>
    <xf numFmtId="0" fontId="13" fillId="6" borderId="0" xfId="2" applyFont="1" applyFill="1" applyAlignment="1">
      <alignment vertical="center"/>
    </xf>
    <xf numFmtId="3" fontId="5" fillId="6" borderId="0" xfId="2" applyNumberFormat="1" applyFill="1" applyAlignment="1" applyProtection="1">
      <alignment vertical="center"/>
      <protection hidden="1"/>
    </xf>
    <xf numFmtId="164" fontId="0" fillId="6" borderId="0" xfId="5" applyNumberFormat="1" applyFont="1" applyFill="1" applyBorder="1" applyAlignment="1" applyProtection="1">
      <alignment horizontal="center" vertical="center"/>
      <protection hidden="1"/>
    </xf>
    <xf numFmtId="4" fontId="5" fillId="6" borderId="0" xfId="2" applyNumberFormat="1" applyFill="1" applyAlignment="1" applyProtection="1">
      <alignment horizontal="center" vertical="center"/>
      <protection hidden="1"/>
    </xf>
    <xf numFmtId="170" fontId="5" fillId="6" borderId="0" xfId="2" applyNumberFormat="1" applyFill="1" applyAlignment="1" applyProtection="1">
      <alignment horizontal="center" vertical="center"/>
      <protection hidden="1"/>
    </xf>
    <xf numFmtId="0" fontId="8" fillId="6" borderId="0" xfId="2" applyFont="1" applyFill="1" applyAlignment="1">
      <alignment horizontal="left" vertical="center"/>
    </xf>
    <xf numFmtId="0" fontId="12" fillId="6" borderId="0" xfId="2" applyFont="1" applyFill="1" applyAlignment="1">
      <alignment horizontal="left" vertical="center"/>
    </xf>
    <xf numFmtId="0" fontId="8" fillId="6" borderId="0" xfId="2" applyFont="1" applyFill="1" applyAlignment="1">
      <alignment horizontal="left" vertical="center" indent="2"/>
    </xf>
    <xf numFmtId="3" fontId="11" fillId="6" borderId="0" xfId="2" applyNumberFormat="1" applyFont="1" applyFill="1" applyAlignment="1" applyProtection="1">
      <alignment vertical="center"/>
      <protection hidden="1"/>
    </xf>
    <xf numFmtId="164" fontId="11" fillId="6" borderId="0" xfId="2" applyNumberFormat="1" applyFont="1" applyFill="1" applyAlignment="1">
      <alignment horizontal="center" vertical="center"/>
    </xf>
    <xf numFmtId="2" fontId="11" fillId="6" borderId="0" xfId="2" applyNumberFormat="1" applyFont="1" applyFill="1" applyAlignment="1">
      <alignment horizontal="center" vertical="center"/>
    </xf>
    <xf numFmtId="167" fontId="11" fillId="6" borderId="0" xfId="2" applyNumberFormat="1" applyFont="1" applyFill="1" applyAlignment="1">
      <alignment horizontal="center" vertical="center"/>
    </xf>
    <xf numFmtId="165" fontId="11" fillId="6" borderId="0" xfId="2" applyNumberFormat="1" applyFont="1" applyFill="1" applyAlignment="1">
      <alignment vertical="center"/>
    </xf>
    <xf numFmtId="0" fontId="5" fillId="6" borderId="0" xfId="2" applyFill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2" fillId="7" borderId="13" xfId="6" applyFont="1" applyFill="1" applyBorder="1" applyAlignment="1">
      <alignment horizontal="center" vertical="center" wrapText="1"/>
    </xf>
    <xf numFmtId="0" fontId="12" fillId="8" borderId="1" xfId="6" applyFont="1" applyFill="1" applyBorder="1" applyAlignment="1">
      <alignment horizontal="left" vertical="center"/>
    </xf>
    <xf numFmtId="3" fontId="12" fillId="8" borderId="35" xfId="2" applyNumberFormat="1" applyFont="1" applyFill="1" applyBorder="1" applyAlignment="1" applyProtection="1">
      <alignment vertical="center"/>
      <protection hidden="1"/>
    </xf>
    <xf numFmtId="0" fontId="11" fillId="6" borderId="34" xfId="6" applyFont="1" applyFill="1" applyBorder="1" applyAlignment="1">
      <alignment horizontal="left" vertical="center" indent="2"/>
    </xf>
    <xf numFmtId="0" fontId="11" fillId="6" borderId="17" xfId="6" applyFont="1" applyFill="1" applyBorder="1" applyAlignment="1">
      <alignment horizontal="left" vertical="center" indent="2"/>
    </xf>
    <xf numFmtId="0" fontId="11" fillId="4" borderId="0" xfId="6" applyFont="1"/>
    <xf numFmtId="0" fontId="11" fillId="4" borderId="0" xfId="6" applyFont="1" applyAlignment="1">
      <alignment horizontal="center"/>
    </xf>
    <xf numFmtId="0" fontId="5" fillId="4" borderId="0" xfId="2" applyAlignment="1">
      <alignment horizontal="center"/>
    </xf>
    <xf numFmtId="3" fontId="5" fillId="6" borderId="19" xfId="2" applyNumberFormat="1" applyFill="1" applyBorder="1" applyAlignment="1" applyProtection="1">
      <alignment vertical="center"/>
      <protection hidden="1"/>
    </xf>
    <xf numFmtId="3" fontId="5" fillId="6" borderId="25" xfId="2" applyNumberFormat="1" applyFill="1" applyBorder="1" applyAlignment="1" applyProtection="1">
      <alignment vertical="center"/>
      <protection hidden="1"/>
    </xf>
    <xf numFmtId="0" fontId="12" fillId="7" borderId="38" xfId="6" applyFont="1" applyFill="1" applyBorder="1" applyAlignment="1">
      <alignment horizontal="center" vertical="center" wrapText="1"/>
    </xf>
    <xf numFmtId="3" fontId="5" fillId="6" borderId="29" xfId="2" applyNumberFormat="1" applyFill="1" applyBorder="1" applyAlignment="1" applyProtection="1">
      <alignment vertical="center"/>
      <protection hidden="1"/>
    </xf>
    <xf numFmtId="164" fontId="11" fillId="6" borderId="0" xfId="5" applyNumberFormat="1" applyFont="1" applyFill="1" applyBorder="1" applyAlignment="1" applyProtection="1">
      <alignment horizontal="center" vertical="center"/>
      <protection hidden="1"/>
    </xf>
    <xf numFmtId="164" fontId="12" fillId="8" borderId="35" xfId="1" applyNumberFormat="1" applyFont="1" applyFill="1" applyBorder="1" applyAlignment="1" applyProtection="1">
      <alignment horizontal="center" vertical="center"/>
      <protection hidden="1"/>
    </xf>
    <xf numFmtId="164" fontId="5" fillId="6" borderId="36" xfId="1" applyNumberFormat="1" applyFont="1" applyFill="1" applyBorder="1" applyAlignment="1" applyProtection="1">
      <alignment horizontal="center" vertical="center"/>
      <protection hidden="1"/>
    </xf>
    <xf numFmtId="164" fontId="12" fillId="8" borderId="1" xfId="1" applyNumberFormat="1" applyFont="1" applyFill="1" applyBorder="1" applyAlignment="1" applyProtection="1">
      <alignment horizontal="center" vertical="center"/>
      <protection hidden="1"/>
    </xf>
    <xf numFmtId="164" fontId="5" fillId="6" borderId="39" xfId="1" applyNumberFormat="1" applyFont="1" applyFill="1" applyBorder="1" applyAlignment="1" applyProtection="1">
      <alignment horizontal="center" vertical="center"/>
      <protection hidden="1"/>
    </xf>
    <xf numFmtId="164" fontId="5" fillId="6" borderId="19" xfId="1" applyNumberFormat="1" applyFont="1" applyFill="1" applyBorder="1" applyAlignment="1" applyProtection="1">
      <alignment horizontal="center" vertical="center"/>
      <protection hidden="1"/>
    </xf>
    <xf numFmtId="164" fontId="5" fillId="6" borderId="37" xfId="1" applyNumberFormat="1" applyFont="1" applyFill="1" applyBorder="1" applyAlignment="1" applyProtection="1">
      <alignment horizontal="center" vertical="center"/>
      <protection hidden="1"/>
    </xf>
    <xf numFmtId="3" fontId="5" fillId="6" borderId="7" xfId="2" applyNumberFormat="1" applyFill="1" applyBorder="1" applyAlignment="1" applyProtection="1">
      <alignment vertical="center"/>
      <protection hidden="1"/>
    </xf>
    <xf numFmtId="164" fontId="5" fillId="6" borderId="7" xfId="1" applyNumberFormat="1" applyFont="1" applyFill="1" applyBorder="1" applyAlignment="1" applyProtection="1">
      <alignment horizontal="center" vertical="center"/>
      <protection hidden="1"/>
    </xf>
    <xf numFmtId="164" fontId="5" fillId="6" borderId="25" xfId="1" applyNumberFormat="1" applyFont="1" applyFill="1" applyBorder="1" applyAlignment="1" applyProtection="1">
      <alignment horizontal="center" vertical="center"/>
      <protection hidden="1"/>
    </xf>
    <xf numFmtId="164" fontId="5" fillId="6" borderId="29" xfId="1" applyNumberFormat="1" applyFont="1" applyFill="1" applyBorder="1" applyAlignment="1" applyProtection="1">
      <alignment horizontal="center" vertical="center"/>
      <protection hidden="1"/>
    </xf>
    <xf numFmtId="164" fontId="5" fillId="6" borderId="14" xfId="1" applyNumberFormat="1" applyFont="1" applyFill="1" applyBorder="1" applyAlignment="1" applyProtection="1">
      <alignment horizontal="center" vertical="center"/>
      <protection hidden="1"/>
    </xf>
    <xf numFmtId="164" fontId="5" fillId="6" borderId="16" xfId="1" applyNumberFormat="1" applyFont="1" applyFill="1" applyBorder="1" applyAlignment="1" applyProtection="1">
      <alignment horizontal="center" vertical="center"/>
      <protection hidden="1"/>
    </xf>
    <xf numFmtId="164" fontId="5" fillId="6" borderId="18" xfId="1" applyNumberFormat="1" applyFont="1" applyFill="1" applyBorder="1" applyAlignment="1" applyProtection="1">
      <alignment horizontal="center" vertical="center"/>
      <protection hidden="1"/>
    </xf>
    <xf numFmtId="164" fontId="11" fillId="6" borderId="35" xfId="1" applyNumberFormat="1" applyFont="1" applyFill="1" applyBorder="1" applyAlignment="1" applyProtection="1">
      <alignment horizontal="center" vertical="center"/>
      <protection hidden="1"/>
    </xf>
    <xf numFmtId="164" fontId="11" fillId="6" borderId="1" xfId="1" applyNumberFormat="1" applyFont="1" applyFill="1" applyBorder="1" applyAlignment="1" applyProtection="1">
      <alignment horizontal="center" vertical="center"/>
      <protection hidden="1"/>
    </xf>
    <xf numFmtId="3" fontId="5" fillId="6" borderId="10" xfId="2" applyNumberFormat="1" applyFill="1" applyBorder="1" applyAlignment="1" applyProtection="1">
      <alignment vertical="center"/>
      <protection hidden="1"/>
    </xf>
    <xf numFmtId="164" fontId="5" fillId="6" borderId="42" xfId="1" applyNumberFormat="1" applyFont="1" applyFill="1" applyBorder="1" applyAlignment="1" applyProtection="1">
      <alignment horizontal="center" vertical="center"/>
      <protection hidden="1"/>
    </xf>
    <xf numFmtId="164" fontId="5" fillId="6" borderId="10" xfId="1" applyNumberFormat="1" applyFont="1" applyFill="1" applyBorder="1" applyAlignment="1" applyProtection="1">
      <alignment horizontal="center" vertical="center"/>
      <protection hidden="1"/>
    </xf>
    <xf numFmtId="0" fontId="12" fillId="7" borderId="1" xfId="6" applyFont="1" applyFill="1" applyBorder="1" applyAlignment="1">
      <alignment horizontal="center" vertical="center" wrapText="1"/>
    </xf>
    <xf numFmtId="0" fontId="11" fillId="4" borderId="43" xfId="6" applyFont="1" applyBorder="1" applyAlignment="1">
      <alignment horizontal="center" vertical="center"/>
    </xf>
    <xf numFmtId="3" fontId="5" fillId="4" borderId="7" xfId="2" applyNumberFormat="1" applyBorder="1" applyAlignment="1" applyProtection="1">
      <alignment vertical="center"/>
      <protection hidden="1"/>
    </xf>
    <xf numFmtId="3" fontId="5" fillId="4" borderId="8" xfId="2" applyNumberFormat="1" applyBorder="1" applyAlignment="1" applyProtection="1">
      <alignment vertical="center"/>
      <protection hidden="1"/>
    </xf>
    <xf numFmtId="3" fontId="5" fillId="4" borderId="25" xfId="2" applyNumberFormat="1" applyBorder="1" applyAlignment="1" applyProtection="1">
      <alignment vertical="center"/>
      <protection hidden="1"/>
    </xf>
    <xf numFmtId="0" fontId="11" fillId="4" borderId="44" xfId="6" applyFont="1" applyBorder="1" applyAlignment="1">
      <alignment horizontal="center" vertical="center"/>
    </xf>
    <xf numFmtId="0" fontId="11" fillId="4" borderId="45" xfId="6" applyFont="1" applyBorder="1" applyAlignment="1">
      <alignment horizontal="center" vertical="center"/>
    </xf>
    <xf numFmtId="0" fontId="11" fillId="4" borderId="40" xfId="6" applyFont="1" applyBorder="1" applyAlignment="1">
      <alignment horizontal="center" vertical="center"/>
    </xf>
    <xf numFmtId="3" fontId="5" fillId="4" borderId="47" xfId="2" applyNumberFormat="1" applyBorder="1" applyAlignment="1" applyProtection="1">
      <alignment vertical="center"/>
      <protection hidden="1"/>
    </xf>
    <xf numFmtId="3" fontId="5" fillId="4" borderId="32" xfId="2" applyNumberFormat="1" applyBorder="1" applyAlignment="1" applyProtection="1">
      <alignment vertical="center"/>
      <protection hidden="1"/>
    </xf>
    <xf numFmtId="3" fontId="5" fillId="4" borderId="29" xfId="2" applyNumberFormat="1" applyBorder="1" applyAlignment="1" applyProtection="1">
      <alignment vertical="center"/>
      <protection hidden="1"/>
    </xf>
    <xf numFmtId="3" fontId="5" fillId="4" borderId="20" xfId="2" applyNumberFormat="1" applyBorder="1" applyAlignment="1" applyProtection="1">
      <alignment vertical="center"/>
      <protection hidden="1"/>
    </xf>
    <xf numFmtId="3" fontId="5" fillId="4" borderId="9" xfId="2" applyNumberFormat="1" applyBorder="1" applyAlignment="1" applyProtection="1">
      <alignment horizontal="center" vertical="center"/>
      <protection hidden="1"/>
    </xf>
    <xf numFmtId="3" fontId="5" fillId="4" borderId="12" xfId="2" applyNumberFormat="1" applyBorder="1" applyAlignment="1" applyProtection="1">
      <alignment horizontal="center" vertical="center"/>
      <protection hidden="1"/>
    </xf>
    <xf numFmtId="3" fontId="5" fillId="4" borderId="21" xfId="2" applyNumberFormat="1" applyBorder="1" applyAlignment="1" applyProtection="1">
      <alignment horizontal="center" vertical="center"/>
      <protection hidden="1"/>
    </xf>
    <xf numFmtId="164" fontId="5" fillId="4" borderId="9" xfId="1" applyNumberFormat="1" applyFont="1" applyFill="1" applyBorder="1" applyAlignment="1" applyProtection="1">
      <alignment horizontal="center" vertical="center"/>
      <protection hidden="1"/>
    </xf>
    <xf numFmtId="164" fontId="5" fillId="4" borderId="12" xfId="1" applyNumberFormat="1" applyFont="1" applyFill="1" applyBorder="1" applyAlignment="1" applyProtection="1">
      <alignment horizontal="center" vertical="center"/>
      <protection hidden="1"/>
    </xf>
    <xf numFmtId="164" fontId="5" fillId="4" borderId="21" xfId="1" applyNumberFormat="1" applyFont="1" applyFill="1" applyBorder="1" applyAlignment="1" applyProtection="1">
      <alignment horizontal="center" vertical="center"/>
      <protection hidden="1"/>
    </xf>
    <xf numFmtId="164" fontId="5" fillId="4" borderId="11" xfId="1" applyNumberFormat="1" applyFont="1" applyFill="1" applyBorder="1" applyAlignment="1" applyProtection="1">
      <alignment horizontal="center" vertical="center"/>
      <protection hidden="1"/>
    </xf>
    <xf numFmtId="164" fontId="5" fillId="4" borderId="30" xfId="1" applyNumberFormat="1" applyFont="1" applyFill="1" applyBorder="1" applyAlignment="1" applyProtection="1">
      <alignment horizontal="center" vertical="center"/>
      <protection hidden="1"/>
    </xf>
    <xf numFmtId="172" fontId="5" fillId="4" borderId="7" xfId="7" applyNumberFormat="1" applyFont="1" applyFill="1" applyBorder="1" applyAlignment="1" applyProtection="1">
      <alignment vertical="center"/>
      <protection hidden="1"/>
    </xf>
    <xf numFmtId="172" fontId="5" fillId="4" borderId="8" xfId="7" applyNumberFormat="1" applyFont="1" applyFill="1" applyBorder="1" applyAlignment="1" applyProtection="1">
      <alignment vertical="center"/>
      <protection hidden="1"/>
    </xf>
    <xf numFmtId="172" fontId="5" fillId="4" borderId="25" xfId="7" applyNumberFormat="1" applyFont="1" applyFill="1" applyBorder="1" applyAlignment="1" applyProtection="1">
      <alignment vertical="center"/>
      <protection hidden="1"/>
    </xf>
    <xf numFmtId="172" fontId="5" fillId="4" borderId="29" xfId="7" applyNumberFormat="1" applyFont="1" applyFill="1" applyBorder="1" applyAlignment="1" applyProtection="1">
      <alignment vertical="center"/>
      <protection hidden="1"/>
    </xf>
    <xf numFmtId="172" fontId="5" fillId="4" borderId="20" xfId="7" applyNumberFormat="1" applyFont="1" applyFill="1" applyBorder="1" applyAlignment="1" applyProtection="1">
      <alignment vertical="center"/>
      <protection hidden="1"/>
    </xf>
    <xf numFmtId="173" fontId="5" fillId="4" borderId="7" xfId="7" applyNumberFormat="1" applyFont="1" applyFill="1" applyBorder="1" applyAlignment="1" applyProtection="1">
      <alignment vertical="center"/>
      <protection hidden="1"/>
    </xf>
    <xf numFmtId="173" fontId="5" fillId="4" borderId="8" xfId="7" applyNumberFormat="1" applyFont="1" applyFill="1" applyBorder="1" applyAlignment="1" applyProtection="1">
      <alignment vertical="center"/>
      <protection hidden="1"/>
    </xf>
    <xf numFmtId="173" fontId="5" fillId="4" borderId="25" xfId="7" applyNumberFormat="1" applyFont="1" applyFill="1" applyBorder="1" applyAlignment="1" applyProtection="1">
      <alignment vertical="center"/>
      <protection hidden="1"/>
    </xf>
    <xf numFmtId="173" fontId="5" fillId="4" borderId="29" xfId="7" applyNumberFormat="1" applyFont="1" applyFill="1" applyBorder="1" applyAlignment="1" applyProtection="1">
      <alignment vertical="center"/>
      <protection hidden="1"/>
    </xf>
    <xf numFmtId="173" fontId="5" fillId="4" borderId="20" xfId="7" applyNumberFormat="1" applyFont="1" applyFill="1" applyBorder="1" applyAlignment="1" applyProtection="1">
      <alignment vertical="center"/>
      <protection hidden="1"/>
    </xf>
    <xf numFmtId="3" fontId="5" fillId="4" borderId="10" xfId="2" applyNumberFormat="1" applyBorder="1" applyAlignment="1" applyProtection="1">
      <alignment horizontal="center" vertical="center"/>
      <protection hidden="1"/>
    </xf>
    <xf numFmtId="3" fontId="5" fillId="4" borderId="19" xfId="2" applyNumberFormat="1" applyBorder="1" applyAlignment="1" applyProtection="1">
      <alignment horizontal="center" vertical="center"/>
      <protection hidden="1"/>
    </xf>
    <xf numFmtId="164" fontId="5" fillId="4" borderId="8" xfId="1" applyNumberFormat="1" applyFont="1" applyFill="1" applyBorder="1" applyAlignment="1" applyProtection="1">
      <alignment horizontal="center" vertical="center"/>
      <protection hidden="1"/>
    </xf>
    <xf numFmtId="3" fontId="5" fillId="4" borderId="8" xfId="2" applyNumberFormat="1" applyBorder="1" applyAlignment="1" applyProtection="1">
      <alignment horizontal="center" vertical="center"/>
      <protection hidden="1"/>
    </xf>
    <xf numFmtId="173" fontId="5" fillId="4" borderId="10" xfId="7" applyNumberFormat="1" applyFont="1" applyFill="1" applyBorder="1" applyAlignment="1" applyProtection="1">
      <alignment vertical="center"/>
      <protection hidden="1"/>
    </xf>
    <xf numFmtId="164" fontId="5" fillId="4" borderId="20" xfId="1" applyNumberFormat="1" applyFont="1" applyFill="1" applyBorder="1" applyAlignment="1" applyProtection="1">
      <alignment horizontal="center" vertical="center"/>
      <protection hidden="1"/>
    </xf>
    <xf numFmtId="3" fontId="5" fillId="4" borderId="7" xfId="2" applyNumberFormat="1" applyBorder="1" applyAlignment="1" applyProtection="1">
      <alignment horizontal="center" vertical="center"/>
      <protection hidden="1"/>
    </xf>
    <xf numFmtId="3" fontId="5" fillId="4" borderId="25" xfId="2" applyNumberFormat="1" applyBorder="1" applyAlignment="1" applyProtection="1">
      <alignment horizontal="center" vertical="center"/>
      <protection hidden="1"/>
    </xf>
    <xf numFmtId="3" fontId="5" fillId="4" borderId="29" xfId="2" applyNumberFormat="1" applyBorder="1" applyAlignment="1" applyProtection="1">
      <alignment horizontal="center" vertical="center"/>
      <protection hidden="1"/>
    </xf>
    <xf numFmtId="3" fontId="5" fillId="4" borderId="33" xfId="2" applyNumberFormat="1" applyBorder="1" applyAlignment="1" applyProtection="1">
      <alignment horizontal="center" vertical="center"/>
      <protection hidden="1"/>
    </xf>
    <xf numFmtId="3" fontId="5" fillId="4" borderId="20" xfId="2" applyNumberFormat="1" applyBorder="1" applyAlignment="1" applyProtection="1">
      <alignment horizontal="center" vertical="center"/>
      <protection hidden="1"/>
    </xf>
    <xf numFmtId="172" fontId="5" fillId="4" borderId="32" xfId="7" applyNumberFormat="1" applyFont="1" applyFill="1" applyBorder="1" applyAlignment="1" applyProtection="1">
      <alignment vertical="center"/>
      <protection hidden="1"/>
    </xf>
    <xf numFmtId="173" fontId="5" fillId="4" borderId="32" xfId="7" applyNumberFormat="1" applyFont="1" applyFill="1" applyBorder="1" applyAlignment="1" applyProtection="1">
      <alignment vertical="center"/>
      <protection hidden="1"/>
    </xf>
    <xf numFmtId="0" fontId="11" fillId="4" borderId="46" xfId="6" applyFont="1" applyBorder="1" applyAlignment="1">
      <alignment horizontal="center" vertical="center"/>
    </xf>
    <xf numFmtId="0" fontId="11" fillId="4" borderId="26" xfId="6" applyFont="1" applyBorder="1" applyAlignment="1">
      <alignment horizontal="center" vertical="center"/>
    </xf>
    <xf numFmtId="172" fontId="5" fillId="4" borderId="47" xfId="7" applyNumberFormat="1" applyFont="1" applyFill="1" applyBorder="1" applyAlignment="1" applyProtection="1">
      <alignment vertical="center"/>
      <protection hidden="1"/>
    </xf>
    <xf numFmtId="173" fontId="5" fillId="4" borderId="47" xfId="7" applyNumberFormat="1" applyFont="1" applyFill="1" applyBorder="1" applyAlignment="1" applyProtection="1">
      <alignment vertical="center"/>
      <protection hidden="1"/>
    </xf>
    <xf numFmtId="164" fontId="5" fillId="4" borderId="33" xfId="1" applyNumberFormat="1" applyFont="1" applyFill="1" applyBorder="1" applyAlignment="1" applyProtection="1">
      <alignment horizontal="center" vertical="center"/>
      <protection hidden="1"/>
    </xf>
    <xf numFmtId="164" fontId="5" fillId="4" borderId="48" xfId="1" applyNumberFormat="1" applyFont="1" applyFill="1" applyBorder="1" applyAlignment="1" applyProtection="1">
      <alignment horizontal="center" vertical="center"/>
      <protection hidden="1"/>
    </xf>
    <xf numFmtId="3" fontId="5" fillId="4" borderId="31" xfId="2" applyNumberFormat="1" applyBorder="1" applyAlignment="1" applyProtection="1">
      <alignment horizontal="center" vertical="center"/>
      <protection hidden="1"/>
    </xf>
    <xf numFmtId="0" fontId="11" fillId="4" borderId="14" xfId="6" applyFont="1" applyBorder="1" applyAlignment="1">
      <alignment horizontal="center" vertical="center"/>
    </xf>
    <xf numFmtId="0" fontId="11" fillId="4" borderId="16" xfId="6" applyFont="1" applyBorder="1" applyAlignment="1">
      <alignment horizontal="center" vertical="center"/>
    </xf>
    <xf numFmtId="0" fontId="11" fillId="4" borderId="18" xfId="6" applyFont="1" applyBorder="1" applyAlignment="1">
      <alignment horizontal="center" vertical="center"/>
    </xf>
    <xf numFmtId="0" fontId="11" fillId="4" borderId="24" xfId="6" applyFont="1" applyBorder="1" applyAlignment="1">
      <alignment horizontal="center" vertical="center"/>
    </xf>
    <xf numFmtId="173" fontId="5" fillId="4" borderId="31" xfId="7" applyNumberFormat="1" applyFont="1" applyFill="1" applyBorder="1" applyAlignment="1" applyProtection="1">
      <alignment vertical="center"/>
      <protection hidden="1"/>
    </xf>
    <xf numFmtId="164" fontId="5" fillId="4" borderId="7" xfId="1" applyNumberFormat="1" applyFont="1" applyFill="1" applyBorder="1" applyAlignment="1" applyProtection="1">
      <alignment horizontal="center" vertical="center"/>
      <protection hidden="1"/>
    </xf>
    <xf numFmtId="164" fontId="5" fillId="4" borderId="25" xfId="1" applyNumberFormat="1" applyFont="1" applyFill="1" applyBorder="1" applyAlignment="1" applyProtection="1">
      <alignment horizontal="center" vertical="center"/>
      <protection hidden="1"/>
    </xf>
    <xf numFmtId="164" fontId="5" fillId="4" borderId="29" xfId="1" applyNumberFormat="1" applyFont="1" applyFill="1" applyBorder="1" applyAlignment="1" applyProtection="1">
      <alignment horizontal="center" vertical="center"/>
      <protection hidden="1"/>
    </xf>
    <xf numFmtId="164" fontId="5" fillId="4" borderId="10" xfId="1" applyNumberFormat="1" applyFont="1" applyFill="1" applyBorder="1" applyAlignment="1" applyProtection="1">
      <alignment horizontal="center" vertical="center"/>
      <protection hidden="1"/>
    </xf>
    <xf numFmtId="164" fontId="5" fillId="4" borderId="19" xfId="1" applyNumberFormat="1" applyFont="1" applyFill="1" applyBorder="1" applyAlignment="1" applyProtection="1">
      <alignment horizontal="center" vertical="center"/>
      <protection hidden="1"/>
    </xf>
    <xf numFmtId="173" fontId="5" fillId="4" borderId="48" xfId="7" applyNumberFormat="1" applyFont="1" applyFill="1" applyBorder="1" applyAlignment="1" applyProtection="1">
      <alignment vertical="center"/>
      <protection hidden="1"/>
    </xf>
    <xf numFmtId="173" fontId="5" fillId="4" borderId="9" xfId="7" applyNumberFormat="1" applyFont="1" applyFill="1" applyBorder="1" applyAlignment="1" applyProtection="1">
      <alignment vertical="center"/>
      <protection hidden="1"/>
    </xf>
    <xf numFmtId="173" fontId="5" fillId="4" borderId="12" xfId="7" applyNumberFormat="1" applyFont="1" applyFill="1" applyBorder="1" applyAlignment="1" applyProtection="1">
      <alignment vertical="center"/>
      <protection hidden="1"/>
    </xf>
    <xf numFmtId="173" fontId="5" fillId="4" borderId="21" xfId="7" applyNumberFormat="1" applyFont="1" applyFill="1" applyBorder="1" applyAlignment="1" applyProtection="1">
      <alignment vertical="center"/>
      <protection hidden="1"/>
    </xf>
    <xf numFmtId="0" fontId="11" fillId="4" borderId="0" xfId="6" applyFont="1" applyAlignment="1">
      <alignment wrapText="1"/>
    </xf>
    <xf numFmtId="0" fontId="12" fillId="4" borderId="0" xfId="6" applyFont="1" applyAlignment="1">
      <alignment horizontal="left" vertical="center"/>
    </xf>
    <xf numFmtId="3" fontId="12" fillId="4" borderId="0" xfId="6" applyNumberFormat="1" applyFont="1" applyAlignment="1">
      <alignment vertical="center"/>
    </xf>
    <xf numFmtId="3" fontId="12" fillId="4" borderId="0" xfId="6" applyNumberFormat="1" applyFont="1" applyAlignment="1">
      <alignment horizontal="center" vertical="center"/>
    </xf>
    <xf numFmtId="171" fontId="12" fillId="4" borderId="0" xfId="6" applyNumberFormat="1" applyFont="1" applyAlignment="1">
      <alignment vertical="center"/>
    </xf>
    <xf numFmtId="171" fontId="12" fillId="4" borderId="0" xfId="6" applyNumberFormat="1" applyFont="1" applyAlignment="1">
      <alignment horizontal="center" vertical="center"/>
    </xf>
    <xf numFmtId="0" fontId="12" fillId="7" borderId="5" xfId="6" applyFont="1" applyFill="1" applyBorder="1" applyAlignment="1">
      <alignment horizontal="center" vertical="center" wrapText="1"/>
    </xf>
    <xf numFmtId="169" fontId="12" fillId="8" borderId="1" xfId="4" applyNumberFormat="1" applyFont="1" applyFill="1" applyBorder="1" applyAlignment="1" applyProtection="1">
      <alignment horizontal="left" vertical="center"/>
      <protection hidden="1"/>
    </xf>
    <xf numFmtId="0" fontId="4" fillId="4" borderId="2" xfId="0" applyFont="1" applyFill="1" applyBorder="1" applyAlignment="1">
      <alignment horizontal="center" vertical="center" wrapText="1"/>
    </xf>
    <xf numFmtId="0" fontId="18" fillId="4" borderId="0" xfId="2" applyFont="1" applyAlignment="1">
      <alignment vertical="center"/>
    </xf>
    <xf numFmtId="0" fontId="17" fillId="10" borderId="18" xfId="2" applyFont="1" applyFill="1" applyBorder="1" applyAlignment="1">
      <alignment horizontal="left" vertical="center" indent="2"/>
    </xf>
    <xf numFmtId="169" fontId="11" fillId="4" borderId="47" xfId="4" applyNumberFormat="1" applyFont="1" applyFill="1" applyBorder="1" applyAlignment="1" applyProtection="1">
      <alignment horizontal="right" vertical="center"/>
      <protection hidden="1"/>
    </xf>
    <xf numFmtId="169" fontId="12" fillId="8" borderId="35" xfId="4" applyNumberFormat="1" applyFont="1" applyFill="1" applyBorder="1" applyAlignment="1" applyProtection="1">
      <alignment horizontal="right" vertical="center"/>
      <protection hidden="1"/>
    </xf>
    <xf numFmtId="169" fontId="12" fillId="8" borderId="22" xfId="4" applyNumberFormat="1" applyFont="1" applyFill="1" applyBorder="1" applyAlignment="1" applyProtection="1">
      <alignment horizontal="right" vertical="center"/>
      <protection hidden="1"/>
    </xf>
    <xf numFmtId="164" fontId="11" fillId="4" borderId="12" xfId="1" applyNumberFormat="1" applyFont="1" applyFill="1" applyBorder="1" applyAlignment="1" applyProtection="1">
      <alignment horizontal="center" vertical="center"/>
      <protection hidden="1"/>
    </xf>
    <xf numFmtId="164" fontId="11" fillId="4" borderId="20" xfId="1" applyNumberFormat="1" applyFont="1" applyFill="1" applyBorder="1" applyAlignment="1" applyProtection="1">
      <alignment horizontal="center" vertical="center"/>
      <protection hidden="1"/>
    </xf>
    <xf numFmtId="164" fontId="11" fillId="4" borderId="20" xfId="4" applyNumberFormat="1" applyFont="1" applyFill="1" applyBorder="1" applyAlignment="1" applyProtection="1">
      <alignment horizontal="center" vertical="center"/>
      <protection hidden="1"/>
    </xf>
    <xf numFmtId="171" fontId="11" fillId="4" borderId="20" xfId="4" applyNumberFormat="1" applyFont="1" applyFill="1" applyBorder="1" applyAlignment="1" applyProtection="1">
      <alignment horizontal="right" vertical="center"/>
      <protection hidden="1"/>
    </xf>
    <xf numFmtId="164" fontId="11" fillId="4" borderId="21" xfId="1" applyNumberFormat="1" applyFont="1" applyFill="1" applyBorder="1" applyAlignment="1" applyProtection="1">
      <alignment horizontal="center" vertical="center"/>
      <protection hidden="1"/>
    </xf>
    <xf numFmtId="171" fontId="11" fillId="4" borderId="8" xfId="4" applyNumberFormat="1" applyFont="1" applyFill="1" applyBorder="1" applyAlignment="1" applyProtection="1">
      <alignment horizontal="right" vertical="center"/>
      <protection hidden="1"/>
    </xf>
    <xf numFmtId="164" fontId="11" fillId="4" borderId="8" xfId="4" applyNumberFormat="1" applyFont="1" applyFill="1" applyBorder="1" applyAlignment="1" applyProtection="1">
      <alignment horizontal="center" vertical="center"/>
      <protection hidden="1"/>
    </xf>
    <xf numFmtId="164" fontId="11" fillId="4" borderId="9" xfId="4" applyNumberFormat="1" applyFont="1" applyFill="1" applyBorder="1" applyAlignment="1" applyProtection="1">
      <alignment horizontal="center" vertical="center"/>
      <protection hidden="1"/>
    </xf>
    <xf numFmtId="164" fontId="11" fillId="4" borderId="12" xfId="4" applyNumberFormat="1" applyFont="1" applyFill="1" applyBorder="1" applyAlignment="1" applyProtection="1">
      <alignment horizontal="center" vertical="center"/>
      <protection hidden="1"/>
    </xf>
    <xf numFmtId="164" fontId="11" fillId="4" borderId="21" xfId="4" applyNumberFormat="1" applyFont="1" applyFill="1" applyBorder="1" applyAlignment="1" applyProtection="1">
      <alignment horizontal="center" vertical="center"/>
      <protection hidden="1"/>
    </xf>
    <xf numFmtId="164" fontId="12" fillId="8" borderId="22" xfId="1" applyNumberFormat="1" applyFont="1" applyFill="1" applyBorder="1" applyAlignment="1" applyProtection="1">
      <alignment horizontal="center" vertical="center"/>
      <protection hidden="1"/>
    </xf>
    <xf numFmtId="171" fontId="12" fillId="8" borderId="22" xfId="4" applyNumberFormat="1" applyFont="1" applyFill="1" applyBorder="1" applyAlignment="1" applyProtection="1">
      <alignment horizontal="right" vertical="center"/>
      <protection hidden="1"/>
    </xf>
    <xf numFmtId="164" fontId="12" fillId="8" borderId="22" xfId="4" applyNumberFormat="1" applyFont="1" applyFill="1" applyBorder="1" applyAlignment="1" applyProtection="1">
      <alignment horizontal="center" vertical="center"/>
      <protection hidden="1"/>
    </xf>
    <xf numFmtId="164" fontId="12" fillId="8" borderId="23" xfId="4" applyNumberFormat="1" applyFont="1" applyFill="1" applyBorder="1" applyAlignment="1" applyProtection="1">
      <alignment horizontal="center" vertical="center"/>
      <protection hidden="1"/>
    </xf>
    <xf numFmtId="164" fontId="11" fillId="4" borderId="30" xfId="4" applyNumberFormat="1" applyFont="1" applyFill="1" applyBorder="1" applyAlignment="1" applyProtection="1">
      <alignment horizontal="center" vertical="center"/>
      <protection hidden="1"/>
    </xf>
    <xf numFmtId="171" fontId="11" fillId="4" borderId="25" xfId="4" applyNumberFormat="1" applyFont="1" applyFill="1" applyBorder="1" applyAlignment="1" applyProtection="1">
      <alignment horizontal="right" vertical="center"/>
      <protection hidden="1"/>
    </xf>
    <xf numFmtId="171" fontId="11" fillId="4" borderId="29" xfId="4" applyNumberFormat="1" applyFont="1" applyFill="1" applyBorder="1" applyAlignment="1" applyProtection="1">
      <alignment horizontal="right" vertical="center"/>
      <protection hidden="1"/>
    </xf>
    <xf numFmtId="169" fontId="12" fillId="8" borderId="50" xfId="4" applyNumberFormat="1" applyFont="1" applyFill="1" applyBorder="1" applyAlignment="1" applyProtection="1">
      <alignment horizontal="right" vertical="center"/>
      <protection hidden="1"/>
    </xf>
    <xf numFmtId="169" fontId="12" fillId="10" borderId="7" xfId="4" applyNumberFormat="1" applyFont="1" applyFill="1" applyBorder="1" applyAlignment="1" applyProtection="1">
      <alignment horizontal="right" vertical="center"/>
      <protection hidden="1"/>
    </xf>
    <xf numFmtId="169" fontId="12" fillId="10" borderId="29" xfId="4" applyNumberFormat="1" applyFont="1" applyFill="1" applyBorder="1" applyAlignment="1" applyProtection="1">
      <alignment horizontal="right" vertical="center"/>
      <protection hidden="1"/>
    </xf>
    <xf numFmtId="164" fontId="11" fillId="4" borderId="32" xfId="1" applyNumberFormat="1" applyFont="1" applyFill="1" applyBorder="1" applyAlignment="1" applyProtection="1">
      <alignment horizontal="center" vertical="center"/>
      <protection hidden="1"/>
    </xf>
    <xf numFmtId="164" fontId="11" fillId="4" borderId="48" xfId="4" applyNumberFormat="1" applyFont="1" applyFill="1" applyBorder="1" applyAlignment="1" applyProtection="1">
      <alignment horizontal="center" vertical="center"/>
      <protection hidden="1"/>
    </xf>
    <xf numFmtId="171" fontId="11" fillId="4" borderId="47" xfId="4" applyNumberFormat="1" applyFont="1" applyFill="1" applyBorder="1" applyAlignment="1" applyProtection="1">
      <alignment horizontal="right" vertical="center"/>
      <protection hidden="1"/>
    </xf>
    <xf numFmtId="171" fontId="11" fillId="4" borderId="32" xfId="4" applyNumberFormat="1" applyFont="1" applyFill="1" applyBorder="1" applyAlignment="1" applyProtection="1">
      <alignment horizontal="right" vertical="center"/>
      <protection hidden="1"/>
    </xf>
    <xf numFmtId="164" fontId="11" fillId="4" borderId="33" xfId="4" applyNumberFormat="1" applyFont="1" applyFill="1" applyBorder="1" applyAlignment="1" applyProtection="1">
      <alignment horizontal="center" vertical="center"/>
      <protection hidden="1"/>
    </xf>
    <xf numFmtId="164" fontId="11" fillId="4" borderId="33" xfId="1" applyNumberFormat="1" applyFont="1" applyFill="1" applyBorder="1" applyAlignment="1" applyProtection="1">
      <alignment horizontal="center" vertical="center"/>
      <protection hidden="1"/>
    </xf>
    <xf numFmtId="164" fontId="12" fillId="8" borderId="51" xfId="4" applyNumberFormat="1" applyFont="1" applyFill="1" applyBorder="1" applyAlignment="1" applyProtection="1">
      <alignment horizontal="center" vertical="center"/>
      <protection hidden="1"/>
    </xf>
    <xf numFmtId="171" fontId="12" fillId="8" borderId="35" xfId="4" applyNumberFormat="1" applyFont="1" applyFill="1" applyBorder="1" applyAlignment="1" applyProtection="1">
      <alignment horizontal="right" vertical="center"/>
      <protection hidden="1"/>
    </xf>
    <xf numFmtId="164" fontId="12" fillId="8" borderId="23" xfId="1" applyNumberFormat="1" applyFont="1" applyFill="1" applyBorder="1" applyAlignment="1" applyProtection="1">
      <alignment horizontal="center" vertical="center"/>
      <protection hidden="1"/>
    </xf>
    <xf numFmtId="164" fontId="12" fillId="10" borderId="8" xfId="4" applyNumberFormat="1" applyFont="1" applyFill="1" applyBorder="1" applyAlignment="1" applyProtection="1">
      <alignment horizontal="center" vertical="center"/>
      <protection hidden="1"/>
    </xf>
    <xf numFmtId="164" fontId="12" fillId="10" borderId="20" xfId="4" applyNumberFormat="1" applyFont="1" applyFill="1" applyBorder="1" applyAlignment="1" applyProtection="1">
      <alignment horizontal="center" vertical="center"/>
      <protection hidden="1"/>
    </xf>
    <xf numFmtId="164" fontId="11" fillId="4" borderId="32" xfId="4" applyNumberFormat="1" applyFont="1" applyFill="1" applyBorder="1" applyAlignment="1" applyProtection="1">
      <alignment horizontal="center" vertical="center"/>
      <protection hidden="1"/>
    </xf>
    <xf numFmtId="170" fontId="12" fillId="8" borderId="50" xfId="4" applyNumberFormat="1" applyFont="1" applyFill="1" applyBorder="1" applyAlignment="1" applyProtection="1">
      <alignment horizontal="right" vertical="center"/>
      <protection hidden="1"/>
    </xf>
    <xf numFmtId="170" fontId="12" fillId="10" borderId="10" xfId="4" applyNumberFormat="1" applyFont="1" applyFill="1" applyBorder="1" applyAlignment="1" applyProtection="1">
      <alignment horizontal="right" vertical="center"/>
      <protection hidden="1"/>
    </xf>
    <xf numFmtId="170" fontId="12" fillId="10" borderId="19" xfId="4" applyNumberFormat="1" applyFont="1" applyFill="1" applyBorder="1" applyAlignment="1" applyProtection="1">
      <alignment horizontal="right" vertical="center"/>
      <protection hidden="1"/>
    </xf>
    <xf numFmtId="170" fontId="11" fillId="4" borderId="31" xfId="4" applyNumberFormat="1" applyFont="1" applyFill="1" applyBorder="1" applyAlignment="1" applyProtection="1">
      <alignment horizontal="right" vertical="center"/>
      <protection hidden="1"/>
    </xf>
    <xf numFmtId="2" fontId="12" fillId="8" borderId="22" xfId="4" applyNumberFormat="1" applyFont="1" applyFill="1" applyBorder="1" applyAlignment="1" applyProtection="1">
      <alignment horizontal="right" vertical="center"/>
      <protection hidden="1"/>
    </xf>
    <xf numFmtId="2" fontId="12" fillId="10" borderId="8" xfId="4" applyNumberFormat="1" applyFont="1" applyFill="1" applyBorder="1" applyAlignment="1" applyProtection="1">
      <alignment horizontal="right" vertical="center"/>
      <protection hidden="1"/>
    </xf>
    <xf numFmtId="2" fontId="12" fillId="10" borderId="20" xfId="4" applyNumberFormat="1" applyFont="1" applyFill="1" applyBorder="1" applyAlignment="1" applyProtection="1">
      <alignment horizontal="right" vertical="center"/>
      <protection hidden="1"/>
    </xf>
    <xf numFmtId="2" fontId="11" fillId="4" borderId="32" xfId="4" applyNumberFormat="1" applyFont="1" applyFill="1" applyBorder="1" applyAlignment="1" applyProtection="1">
      <alignment horizontal="right" vertical="center"/>
      <protection hidden="1"/>
    </xf>
    <xf numFmtId="164" fontId="12" fillId="10" borderId="11" xfId="4" applyNumberFormat="1" applyFont="1" applyFill="1" applyBorder="1" applyAlignment="1" applyProtection="1">
      <alignment horizontal="center" vertical="center"/>
      <protection hidden="1"/>
    </xf>
    <xf numFmtId="164" fontId="12" fillId="10" borderId="30" xfId="4" applyNumberFormat="1" applyFont="1" applyFill="1" applyBorder="1" applyAlignment="1" applyProtection="1">
      <alignment horizontal="center" vertical="center"/>
      <protection hidden="1"/>
    </xf>
    <xf numFmtId="171" fontId="12" fillId="10" borderId="7" xfId="4" applyNumberFormat="1" applyFont="1" applyFill="1" applyBorder="1" applyAlignment="1" applyProtection="1">
      <alignment horizontal="right" vertical="center"/>
      <protection hidden="1"/>
    </xf>
    <xf numFmtId="171" fontId="12" fillId="10" borderId="29" xfId="4" applyNumberFormat="1" applyFont="1" applyFill="1" applyBorder="1" applyAlignment="1" applyProtection="1">
      <alignment horizontal="right" vertical="center"/>
      <protection hidden="1"/>
    </xf>
    <xf numFmtId="164" fontId="12" fillId="10" borderId="9" xfId="4" applyNumberFormat="1" applyFont="1" applyFill="1" applyBorder="1" applyAlignment="1" applyProtection="1">
      <alignment horizontal="center" vertical="center"/>
      <protection hidden="1"/>
    </xf>
    <xf numFmtId="164" fontId="12" fillId="10" borderId="21" xfId="4" applyNumberFormat="1" applyFont="1" applyFill="1" applyBorder="1" applyAlignment="1" applyProtection="1">
      <alignment horizontal="center" vertical="center"/>
      <protection hidden="1"/>
    </xf>
    <xf numFmtId="171" fontId="12" fillId="10" borderId="8" xfId="4" applyNumberFormat="1" applyFont="1" applyFill="1" applyBorder="1" applyAlignment="1" applyProtection="1">
      <alignment horizontal="right" vertical="center"/>
      <protection hidden="1"/>
    </xf>
    <xf numFmtId="171" fontId="12" fillId="10" borderId="20" xfId="4" applyNumberFormat="1" applyFont="1" applyFill="1" applyBorder="1" applyAlignment="1" applyProtection="1">
      <alignment horizontal="right" vertical="center"/>
      <protection hidden="1"/>
    </xf>
    <xf numFmtId="170" fontId="11" fillId="4" borderId="19" xfId="4" applyNumberFormat="1" applyFont="1" applyFill="1" applyBorder="1" applyAlignment="1" applyProtection="1">
      <alignment horizontal="right" vertical="center"/>
      <protection hidden="1"/>
    </xf>
    <xf numFmtId="2" fontId="11" fillId="4" borderId="20" xfId="4" applyNumberFormat="1" applyFont="1" applyFill="1" applyBorder="1" applyAlignment="1" applyProtection="1">
      <alignment horizontal="right" vertical="center"/>
      <protection hidden="1"/>
    </xf>
    <xf numFmtId="2" fontId="11" fillId="4" borderId="12" xfId="4" applyNumberFormat="1" applyFont="1" applyFill="1" applyBorder="1" applyAlignment="1" applyProtection="1">
      <alignment horizontal="right" vertical="center"/>
      <protection hidden="1"/>
    </xf>
    <xf numFmtId="2" fontId="12" fillId="8" borderId="23" xfId="4" applyNumberFormat="1" applyFont="1" applyFill="1" applyBorder="1" applyAlignment="1" applyProtection="1">
      <alignment horizontal="right" vertical="center"/>
      <protection hidden="1"/>
    </xf>
    <xf numFmtId="2" fontId="12" fillId="10" borderId="9" xfId="4" applyNumberFormat="1" applyFont="1" applyFill="1" applyBorder="1" applyAlignment="1" applyProtection="1">
      <alignment horizontal="right" vertical="center"/>
      <protection hidden="1"/>
    </xf>
    <xf numFmtId="2" fontId="12" fillId="10" borderId="21" xfId="4" applyNumberFormat="1" applyFont="1" applyFill="1" applyBorder="1" applyAlignment="1" applyProtection="1">
      <alignment horizontal="right" vertical="center"/>
      <protection hidden="1"/>
    </xf>
    <xf numFmtId="2" fontId="11" fillId="4" borderId="33" xfId="4" applyNumberFormat="1" applyFont="1" applyFill="1" applyBorder="1" applyAlignment="1" applyProtection="1">
      <alignment horizontal="right" vertical="center"/>
      <protection hidden="1"/>
    </xf>
    <xf numFmtId="2" fontId="11" fillId="4" borderId="21" xfId="4" applyNumberFormat="1" applyFont="1" applyFill="1" applyBorder="1" applyAlignment="1" applyProtection="1">
      <alignment horizontal="right" vertical="center"/>
      <protection hidden="1"/>
    </xf>
    <xf numFmtId="0" fontId="8" fillId="4" borderId="34" xfId="2" applyFont="1" applyBorder="1" applyAlignment="1">
      <alignment horizontal="left" vertical="center"/>
    </xf>
    <xf numFmtId="2" fontId="11" fillId="4" borderId="8" xfId="4" applyNumberFormat="1" applyFont="1" applyFill="1" applyBorder="1" applyAlignment="1" applyProtection="1">
      <alignment horizontal="right" vertical="center"/>
      <protection hidden="1"/>
    </xf>
    <xf numFmtId="2" fontId="11" fillId="4" borderId="9" xfId="4" applyNumberFormat="1" applyFont="1" applyFill="1" applyBorder="1" applyAlignment="1" applyProtection="1">
      <alignment horizontal="right" vertical="center"/>
      <protection hidden="1"/>
    </xf>
    <xf numFmtId="170" fontId="11" fillId="4" borderId="10" xfId="4" applyNumberFormat="1" applyFont="1" applyFill="1" applyBorder="1" applyAlignment="1" applyProtection="1">
      <alignment horizontal="right" vertical="center"/>
      <protection hidden="1"/>
    </xf>
    <xf numFmtId="164" fontId="11" fillId="4" borderId="11" xfId="4" applyNumberFormat="1" applyFont="1" applyFill="1" applyBorder="1" applyAlignment="1" applyProtection="1">
      <alignment horizontal="center" vertical="center"/>
      <protection hidden="1"/>
    </xf>
    <xf numFmtId="171" fontId="11" fillId="4" borderId="7" xfId="4" applyNumberFormat="1" applyFont="1" applyFill="1" applyBorder="1" applyAlignment="1" applyProtection="1">
      <alignment horizontal="right" vertical="center"/>
      <protection hidden="1"/>
    </xf>
    <xf numFmtId="0" fontId="17" fillId="10" borderId="14" xfId="2" applyFont="1" applyFill="1" applyBorder="1" applyAlignment="1">
      <alignment horizontal="left" vertical="center" indent="2"/>
    </xf>
    <xf numFmtId="169" fontId="17" fillId="10" borderId="7" xfId="4" applyNumberFormat="1" applyFont="1" applyFill="1" applyBorder="1" applyAlignment="1" applyProtection="1">
      <alignment horizontal="right" vertical="center"/>
      <protection hidden="1"/>
    </xf>
    <xf numFmtId="169" fontId="17" fillId="10" borderId="29" xfId="4" applyNumberFormat="1" applyFont="1" applyFill="1" applyBorder="1" applyAlignment="1" applyProtection="1">
      <alignment horizontal="right" vertical="center"/>
      <protection hidden="1"/>
    </xf>
    <xf numFmtId="0" fontId="20" fillId="4" borderId="0" xfId="8" quotePrefix="1" applyFont="1" applyFill="1"/>
    <xf numFmtId="0" fontId="21" fillId="4" borderId="0" xfId="2" applyFont="1"/>
    <xf numFmtId="0" fontId="20" fillId="4" borderId="0" xfId="3" quotePrefix="1" applyFont="1"/>
    <xf numFmtId="164" fontId="12" fillId="13" borderId="8" xfId="4" applyNumberFormat="1" applyFont="1" applyFill="1" applyBorder="1" applyAlignment="1" applyProtection="1">
      <alignment horizontal="center" vertical="center"/>
      <protection hidden="1"/>
    </xf>
    <xf numFmtId="2" fontId="12" fillId="13" borderId="8" xfId="4" applyNumberFormat="1" applyFont="1" applyFill="1" applyBorder="1" applyAlignment="1" applyProtection="1">
      <alignment horizontal="right" vertical="center"/>
      <protection hidden="1"/>
    </xf>
    <xf numFmtId="2" fontId="12" fillId="13" borderId="9" xfId="4" applyNumberFormat="1" applyFont="1" applyFill="1" applyBorder="1" applyAlignment="1" applyProtection="1">
      <alignment horizontal="right" vertical="center"/>
      <protection hidden="1"/>
    </xf>
    <xf numFmtId="170" fontId="12" fillId="13" borderId="10" xfId="4" applyNumberFormat="1" applyFont="1" applyFill="1" applyBorder="1" applyAlignment="1" applyProtection="1">
      <alignment horizontal="right" vertical="center"/>
      <protection hidden="1"/>
    </xf>
    <xf numFmtId="164" fontId="12" fillId="13" borderId="11" xfId="4" applyNumberFormat="1" applyFont="1" applyFill="1" applyBorder="1" applyAlignment="1" applyProtection="1">
      <alignment horizontal="center" vertical="center"/>
      <protection hidden="1"/>
    </xf>
    <xf numFmtId="171" fontId="12" fillId="13" borderId="7" xfId="4" applyNumberFormat="1" applyFont="1" applyFill="1" applyBorder="1" applyAlignment="1" applyProtection="1">
      <alignment horizontal="right" vertical="center"/>
      <protection hidden="1"/>
    </xf>
    <xf numFmtId="171" fontId="12" fillId="13" borderId="8" xfId="4" applyNumberFormat="1" applyFont="1" applyFill="1" applyBorder="1" applyAlignment="1" applyProtection="1">
      <alignment horizontal="right" vertical="center"/>
      <protection hidden="1"/>
    </xf>
    <xf numFmtId="164" fontId="12" fillId="13" borderId="9" xfId="4" applyNumberFormat="1" applyFont="1" applyFill="1" applyBorder="1" applyAlignment="1" applyProtection="1">
      <alignment horizontal="center" vertical="center"/>
      <protection hidden="1"/>
    </xf>
    <xf numFmtId="169" fontId="12" fillId="13" borderId="10" xfId="4" applyNumberFormat="1" applyFont="1" applyFill="1" applyBorder="1" applyAlignment="1" applyProtection="1">
      <alignment horizontal="right" vertical="center"/>
      <protection hidden="1"/>
    </xf>
    <xf numFmtId="169" fontId="12" fillId="13" borderId="8" xfId="4" applyNumberFormat="1" applyFont="1" applyFill="1" applyBorder="1" applyAlignment="1" applyProtection="1">
      <alignment horizontal="right" vertical="center"/>
      <protection hidden="1"/>
    </xf>
    <xf numFmtId="164" fontId="12" fillId="13" borderId="20" xfId="4" applyNumberFormat="1" applyFont="1" applyFill="1" applyBorder="1" applyAlignment="1" applyProtection="1">
      <alignment horizontal="center" vertical="center"/>
      <protection hidden="1"/>
    </xf>
    <xf numFmtId="2" fontId="12" fillId="13" borderId="20" xfId="4" applyNumberFormat="1" applyFont="1" applyFill="1" applyBorder="1" applyAlignment="1" applyProtection="1">
      <alignment horizontal="right" vertical="center"/>
      <protection hidden="1"/>
    </xf>
    <xf numFmtId="2" fontId="12" fillId="13" borderId="21" xfId="4" applyNumberFormat="1" applyFont="1" applyFill="1" applyBorder="1" applyAlignment="1" applyProtection="1">
      <alignment horizontal="right" vertical="center"/>
      <protection hidden="1"/>
    </xf>
    <xf numFmtId="170" fontId="12" fillId="13" borderId="19" xfId="4" applyNumberFormat="1" applyFont="1" applyFill="1" applyBorder="1" applyAlignment="1" applyProtection="1">
      <alignment horizontal="right" vertical="center"/>
      <protection hidden="1"/>
    </xf>
    <xf numFmtId="164" fontId="12" fillId="13" borderId="30" xfId="4" applyNumberFormat="1" applyFont="1" applyFill="1" applyBorder="1" applyAlignment="1" applyProtection="1">
      <alignment horizontal="center" vertical="center"/>
      <protection hidden="1"/>
    </xf>
    <xf numFmtId="171" fontId="12" fillId="13" borderId="29" xfId="4" applyNumberFormat="1" applyFont="1" applyFill="1" applyBorder="1" applyAlignment="1" applyProtection="1">
      <alignment horizontal="right" vertical="center"/>
      <protection hidden="1"/>
    </xf>
    <xf numFmtId="171" fontId="12" fillId="13" borderId="20" xfId="4" applyNumberFormat="1" applyFont="1" applyFill="1" applyBorder="1" applyAlignment="1" applyProtection="1">
      <alignment horizontal="right" vertical="center"/>
      <protection hidden="1"/>
    </xf>
    <xf numFmtId="164" fontId="12" fillId="13" borderId="21" xfId="4" applyNumberFormat="1" applyFont="1" applyFill="1" applyBorder="1" applyAlignment="1" applyProtection="1">
      <alignment horizontal="center" vertical="center"/>
      <protection hidden="1"/>
    </xf>
    <xf numFmtId="169" fontId="12" fillId="13" borderId="19" xfId="4" applyNumberFormat="1" applyFont="1" applyFill="1" applyBorder="1" applyAlignment="1" applyProtection="1">
      <alignment horizontal="right" vertical="center"/>
      <protection hidden="1"/>
    </xf>
    <xf numFmtId="169" fontId="12" fillId="13" borderId="20" xfId="4" applyNumberFormat="1" applyFont="1" applyFill="1" applyBorder="1" applyAlignment="1" applyProtection="1">
      <alignment horizontal="right" vertical="center"/>
      <protection hidden="1"/>
    </xf>
    <xf numFmtId="169" fontId="17" fillId="10" borderId="41" xfId="4" applyNumberFormat="1" applyFont="1" applyFill="1" applyBorder="1" applyAlignment="1" applyProtection="1">
      <alignment horizontal="right" vertical="center"/>
      <protection hidden="1"/>
    </xf>
    <xf numFmtId="169" fontId="17" fillId="10" borderId="14" xfId="4" applyNumberFormat="1" applyFont="1" applyFill="1" applyBorder="1" applyAlignment="1" applyProtection="1">
      <alignment horizontal="right" vertical="center"/>
      <protection hidden="1"/>
    </xf>
    <xf numFmtId="0" fontId="4" fillId="2" borderId="52" xfId="0" applyFont="1" applyFill="1" applyBorder="1" applyAlignment="1">
      <alignment vertical="center"/>
    </xf>
    <xf numFmtId="3" fontId="4" fillId="2" borderId="52" xfId="0" applyNumberFormat="1" applyFont="1" applyFill="1" applyBorder="1" applyAlignment="1">
      <alignment vertical="center"/>
    </xf>
    <xf numFmtId="164" fontId="4" fillId="2" borderId="52" xfId="0" applyNumberFormat="1" applyFont="1" applyFill="1" applyBorder="1" applyAlignment="1">
      <alignment vertical="center"/>
    </xf>
    <xf numFmtId="165" fontId="4" fillId="2" borderId="52" xfId="0" applyNumberFormat="1" applyFont="1" applyFill="1" applyBorder="1" applyAlignment="1">
      <alignment vertical="center"/>
    </xf>
    <xf numFmtId="0" fontId="4" fillId="4" borderId="52" xfId="0" applyFont="1" applyFill="1" applyBorder="1" applyAlignment="1">
      <alignment vertical="center"/>
    </xf>
    <xf numFmtId="3" fontId="4" fillId="4" borderId="52" xfId="0" applyNumberFormat="1" applyFont="1" applyFill="1" applyBorder="1" applyAlignment="1">
      <alignment vertical="center"/>
    </xf>
    <xf numFmtId="164" fontId="4" fillId="4" borderId="52" xfId="0" applyNumberFormat="1" applyFont="1" applyFill="1" applyBorder="1" applyAlignment="1">
      <alignment vertical="center"/>
    </xf>
    <xf numFmtId="165" fontId="4" fillId="4" borderId="52" xfId="0" applyNumberFormat="1" applyFont="1" applyFill="1" applyBorder="1" applyAlignment="1">
      <alignment vertical="center"/>
    </xf>
    <xf numFmtId="168" fontId="4" fillId="2" borderId="52" xfId="0" applyNumberFormat="1" applyFont="1" applyFill="1" applyBorder="1" applyAlignment="1">
      <alignment vertical="center"/>
    </xf>
    <xf numFmtId="168" fontId="4" fillId="4" borderId="52" xfId="0" applyNumberFormat="1" applyFont="1" applyFill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4" fillId="3" borderId="53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169" fontId="8" fillId="7" borderId="54" xfId="4" applyNumberFormat="1" applyFont="1" applyFill="1" applyBorder="1" applyAlignment="1">
      <alignment horizontal="center" vertical="center" wrapText="1"/>
    </xf>
    <xf numFmtId="169" fontId="8" fillId="7" borderId="55" xfId="4" applyNumberFormat="1" applyFont="1" applyFill="1" applyBorder="1" applyAlignment="1">
      <alignment horizontal="center" vertical="center" wrapText="1"/>
    </xf>
    <xf numFmtId="0" fontId="8" fillId="7" borderId="56" xfId="2" applyFont="1" applyFill="1" applyBorder="1" applyAlignment="1">
      <alignment horizontal="center" vertical="center" wrapText="1"/>
    </xf>
    <xf numFmtId="0" fontId="8" fillId="7" borderId="57" xfId="2" applyFont="1" applyFill="1" applyBorder="1" applyAlignment="1">
      <alignment horizontal="center" vertical="center" wrapText="1"/>
    </xf>
    <xf numFmtId="0" fontId="8" fillId="7" borderId="55" xfId="2" applyFont="1" applyFill="1" applyBorder="1" applyAlignment="1">
      <alignment horizontal="center" vertical="center" wrapText="1"/>
    </xf>
    <xf numFmtId="0" fontId="8" fillId="7" borderId="58" xfId="2" applyFont="1" applyFill="1" applyBorder="1" applyAlignment="1">
      <alignment horizontal="center" vertical="center" wrapText="1"/>
    </xf>
    <xf numFmtId="0" fontId="8" fillId="7" borderId="54" xfId="2" applyFont="1" applyFill="1" applyBorder="1" applyAlignment="1">
      <alignment horizontal="center" vertical="center" wrapText="1"/>
    </xf>
    <xf numFmtId="169" fontId="12" fillId="4" borderId="7" xfId="4" applyNumberFormat="1" applyFont="1" applyFill="1" applyBorder="1" applyAlignment="1" applyProtection="1">
      <alignment horizontal="right" vertical="center"/>
      <protection hidden="1"/>
    </xf>
    <xf numFmtId="169" fontId="12" fillId="4" borderId="8" xfId="4" applyNumberFormat="1" applyFont="1" applyFill="1" applyBorder="1" applyAlignment="1" applyProtection="1">
      <alignment horizontal="right" vertical="center"/>
      <protection hidden="1"/>
    </xf>
    <xf numFmtId="164" fontId="12" fillId="4" borderId="8" xfId="4" applyNumberFormat="1" applyFont="1" applyFill="1" applyBorder="1" applyAlignment="1" applyProtection="1">
      <alignment horizontal="center" vertical="center"/>
      <protection hidden="1"/>
    </xf>
    <xf numFmtId="2" fontId="12" fillId="4" borderId="8" xfId="4" applyNumberFormat="1" applyFont="1" applyFill="1" applyBorder="1" applyAlignment="1" applyProtection="1">
      <alignment horizontal="right" vertical="center"/>
      <protection hidden="1"/>
    </xf>
    <xf numFmtId="2" fontId="12" fillId="4" borderId="9" xfId="4" applyNumberFormat="1" applyFont="1" applyFill="1" applyBorder="1" applyAlignment="1" applyProtection="1">
      <alignment horizontal="right" vertical="center"/>
      <protection hidden="1"/>
    </xf>
    <xf numFmtId="170" fontId="12" fillId="4" borderId="10" xfId="4" applyNumberFormat="1" applyFont="1" applyFill="1" applyBorder="1" applyAlignment="1" applyProtection="1">
      <alignment horizontal="right" vertical="center"/>
      <protection hidden="1"/>
    </xf>
    <xf numFmtId="164" fontId="12" fillId="4" borderId="11" xfId="4" applyNumberFormat="1" applyFont="1" applyFill="1" applyBorder="1" applyAlignment="1" applyProtection="1">
      <alignment horizontal="center" vertical="center"/>
      <protection hidden="1"/>
    </xf>
    <xf numFmtId="171" fontId="12" fillId="4" borderId="7" xfId="4" applyNumberFormat="1" applyFont="1" applyFill="1" applyBorder="1" applyAlignment="1" applyProtection="1">
      <alignment horizontal="right" vertical="center"/>
      <protection hidden="1"/>
    </xf>
    <xf numFmtId="171" fontId="12" fillId="4" borderId="8" xfId="4" applyNumberFormat="1" applyFont="1" applyFill="1" applyBorder="1" applyAlignment="1" applyProtection="1">
      <alignment horizontal="right" vertical="center"/>
      <protection hidden="1"/>
    </xf>
    <xf numFmtId="164" fontId="12" fillId="4" borderId="9" xfId="4" applyNumberFormat="1" applyFont="1" applyFill="1" applyBorder="1" applyAlignment="1" applyProtection="1">
      <alignment horizontal="center" vertical="center"/>
      <protection hidden="1"/>
    </xf>
    <xf numFmtId="169" fontId="12" fillId="4" borderId="10" xfId="4" applyNumberFormat="1" applyFont="1" applyFill="1" applyBorder="1" applyAlignment="1" applyProtection="1">
      <alignment horizontal="right" vertical="center"/>
      <protection hidden="1"/>
    </xf>
    <xf numFmtId="169" fontId="12" fillId="4" borderId="25" xfId="4" applyNumberFormat="1" applyFont="1" applyFill="1" applyBorder="1" applyAlignment="1" applyProtection="1">
      <alignment horizontal="right" vertical="center"/>
      <protection hidden="1"/>
    </xf>
    <xf numFmtId="169" fontId="12" fillId="4" borderId="53" xfId="4" applyNumberFormat="1" applyFont="1" applyFill="1" applyBorder="1" applyAlignment="1" applyProtection="1">
      <alignment horizontal="right" vertical="center"/>
      <protection hidden="1"/>
    </xf>
    <xf numFmtId="164" fontId="12" fillId="4" borderId="53" xfId="4" applyNumberFormat="1" applyFont="1" applyFill="1" applyBorder="1" applyAlignment="1" applyProtection="1">
      <alignment horizontal="center" vertical="center"/>
      <protection hidden="1"/>
    </xf>
    <xf numFmtId="2" fontId="12" fillId="4" borderId="53" xfId="4" applyNumberFormat="1" applyFont="1" applyFill="1" applyBorder="1" applyAlignment="1" applyProtection="1">
      <alignment horizontal="right" vertical="center"/>
      <protection hidden="1"/>
    </xf>
    <xf numFmtId="2" fontId="12" fillId="4" borderId="12" xfId="4" applyNumberFormat="1" applyFont="1" applyFill="1" applyBorder="1" applyAlignment="1" applyProtection="1">
      <alignment horizontal="right" vertical="center"/>
      <protection hidden="1"/>
    </xf>
    <xf numFmtId="170" fontId="12" fillId="4" borderId="59" xfId="4" applyNumberFormat="1" applyFont="1" applyFill="1" applyBorder="1" applyAlignment="1" applyProtection="1">
      <alignment horizontal="right" vertical="center"/>
      <protection hidden="1"/>
    </xf>
    <xf numFmtId="164" fontId="12" fillId="4" borderId="60" xfId="4" applyNumberFormat="1" applyFont="1" applyFill="1" applyBorder="1" applyAlignment="1" applyProtection="1">
      <alignment horizontal="center" vertical="center"/>
      <protection hidden="1"/>
    </xf>
    <xf numFmtId="171" fontId="12" fillId="4" borderId="25" xfId="4" applyNumberFormat="1" applyFont="1" applyFill="1" applyBorder="1" applyAlignment="1" applyProtection="1">
      <alignment horizontal="right" vertical="center"/>
      <protection hidden="1"/>
    </xf>
    <xf numFmtId="171" fontId="12" fillId="4" borderId="53" xfId="4" applyNumberFormat="1" applyFont="1" applyFill="1" applyBorder="1" applyAlignment="1" applyProtection="1">
      <alignment horizontal="right" vertical="center"/>
      <protection hidden="1"/>
    </xf>
    <xf numFmtId="164" fontId="12" fillId="4" borderId="12" xfId="4" applyNumberFormat="1" applyFont="1" applyFill="1" applyBorder="1" applyAlignment="1" applyProtection="1">
      <alignment horizontal="center" vertical="center"/>
      <protection hidden="1"/>
    </xf>
    <xf numFmtId="169" fontId="12" fillId="4" borderId="59" xfId="4" applyNumberFormat="1" applyFont="1" applyFill="1" applyBorder="1" applyAlignment="1" applyProtection="1">
      <alignment horizontal="right" vertical="center"/>
      <protection hidden="1"/>
    </xf>
    <xf numFmtId="0" fontId="8" fillId="4" borderId="61" xfId="2" applyFont="1" applyBorder="1" applyAlignment="1">
      <alignment horizontal="left" vertical="center"/>
    </xf>
    <xf numFmtId="169" fontId="12" fillId="4" borderId="29" xfId="4" applyNumberFormat="1" applyFont="1" applyFill="1" applyBorder="1" applyAlignment="1" applyProtection="1">
      <alignment horizontal="right" vertical="center"/>
      <protection hidden="1"/>
    </xf>
    <xf numFmtId="169" fontId="12" fillId="4" borderId="20" xfId="4" applyNumberFormat="1" applyFont="1" applyFill="1" applyBorder="1" applyAlignment="1" applyProtection="1">
      <alignment horizontal="right" vertical="center"/>
      <protection hidden="1"/>
    </xf>
    <xf numFmtId="164" fontId="12" fillId="4" borderId="20" xfId="4" applyNumberFormat="1" applyFont="1" applyFill="1" applyBorder="1" applyAlignment="1" applyProtection="1">
      <alignment horizontal="center" vertical="center"/>
      <protection hidden="1"/>
    </xf>
    <xf numFmtId="2" fontId="12" fillId="4" borderId="20" xfId="4" applyNumberFormat="1" applyFont="1" applyFill="1" applyBorder="1" applyAlignment="1" applyProtection="1">
      <alignment horizontal="right" vertical="center"/>
      <protection hidden="1"/>
    </xf>
    <xf numFmtId="2" fontId="12" fillId="4" borderId="21" xfId="4" applyNumberFormat="1" applyFont="1" applyFill="1" applyBorder="1" applyAlignment="1" applyProtection="1">
      <alignment horizontal="right" vertical="center"/>
      <protection hidden="1"/>
    </xf>
    <xf numFmtId="170" fontId="12" fillId="4" borderId="19" xfId="4" applyNumberFormat="1" applyFont="1" applyFill="1" applyBorder="1" applyAlignment="1" applyProtection="1">
      <alignment horizontal="right" vertical="center"/>
      <protection hidden="1"/>
    </xf>
    <xf numFmtId="164" fontId="12" fillId="4" borderId="30" xfId="4" applyNumberFormat="1" applyFont="1" applyFill="1" applyBorder="1" applyAlignment="1" applyProtection="1">
      <alignment horizontal="center" vertical="center"/>
      <protection hidden="1"/>
    </xf>
    <xf numFmtId="171" fontId="12" fillId="4" borderId="29" xfId="4" applyNumberFormat="1" applyFont="1" applyFill="1" applyBorder="1" applyAlignment="1" applyProtection="1">
      <alignment horizontal="right" vertical="center"/>
      <protection hidden="1"/>
    </xf>
    <xf numFmtId="171" fontId="12" fillId="4" borderId="20" xfId="4" applyNumberFormat="1" applyFont="1" applyFill="1" applyBorder="1" applyAlignment="1" applyProtection="1">
      <alignment horizontal="right" vertical="center"/>
      <protection hidden="1"/>
    </xf>
    <xf numFmtId="164" fontId="12" fillId="4" borderId="21" xfId="4" applyNumberFormat="1" applyFont="1" applyFill="1" applyBorder="1" applyAlignment="1" applyProtection="1">
      <alignment horizontal="center" vertical="center"/>
      <protection hidden="1"/>
    </xf>
    <xf numFmtId="169" fontId="12" fillId="4" borderId="19" xfId="4" applyNumberFormat="1" applyFont="1" applyFill="1" applyBorder="1" applyAlignment="1" applyProtection="1">
      <alignment horizontal="right" vertical="center"/>
      <protection hidden="1"/>
    </xf>
    <xf numFmtId="169" fontId="11" fillId="4" borderId="53" xfId="4" applyNumberFormat="1" applyFont="1" applyFill="1" applyBorder="1" applyAlignment="1" applyProtection="1">
      <alignment horizontal="right" vertical="center"/>
      <protection hidden="1"/>
    </xf>
    <xf numFmtId="164" fontId="11" fillId="4" borderId="53" xfId="4" applyNumberFormat="1" applyFont="1" applyFill="1" applyBorder="1" applyAlignment="1" applyProtection="1">
      <alignment horizontal="center" vertical="center"/>
      <protection hidden="1"/>
    </xf>
    <xf numFmtId="2" fontId="11" fillId="4" borderId="53" xfId="4" applyNumberFormat="1" applyFont="1" applyFill="1" applyBorder="1" applyAlignment="1" applyProtection="1">
      <alignment horizontal="right" vertical="center"/>
      <protection hidden="1"/>
    </xf>
    <xf numFmtId="170" fontId="11" fillId="4" borderId="59" xfId="4" applyNumberFormat="1" applyFont="1" applyFill="1" applyBorder="1" applyAlignment="1" applyProtection="1">
      <alignment horizontal="right" vertical="center"/>
      <protection hidden="1"/>
    </xf>
    <xf numFmtId="164" fontId="11" fillId="4" borderId="60" xfId="4" applyNumberFormat="1" applyFont="1" applyFill="1" applyBorder="1" applyAlignment="1" applyProtection="1">
      <alignment horizontal="center" vertical="center"/>
      <protection hidden="1"/>
    </xf>
    <xf numFmtId="171" fontId="11" fillId="4" borderId="53" xfId="4" applyNumberFormat="1" applyFont="1" applyFill="1" applyBorder="1" applyAlignment="1" applyProtection="1">
      <alignment horizontal="right" vertical="center"/>
      <protection hidden="1"/>
    </xf>
    <xf numFmtId="169" fontId="11" fillId="4" borderId="59" xfId="4" applyNumberFormat="1" applyFont="1" applyFill="1" applyBorder="1" applyAlignment="1" applyProtection="1">
      <alignment horizontal="right" vertical="center"/>
      <protection hidden="1"/>
    </xf>
    <xf numFmtId="169" fontId="11" fillId="4" borderId="54" xfId="4" applyNumberFormat="1" applyFont="1" applyFill="1" applyBorder="1" applyAlignment="1" applyProtection="1">
      <alignment horizontal="right" vertical="center"/>
      <protection hidden="1"/>
    </xf>
    <xf numFmtId="169" fontId="11" fillId="4" borderId="55" xfId="4" applyNumberFormat="1" applyFont="1" applyFill="1" applyBorder="1" applyAlignment="1" applyProtection="1">
      <alignment horizontal="right" vertical="center"/>
      <protection hidden="1"/>
    </xf>
    <xf numFmtId="164" fontId="11" fillId="4" borderId="55" xfId="4" applyNumberFormat="1" applyFont="1" applyFill="1" applyBorder="1" applyAlignment="1" applyProtection="1">
      <alignment horizontal="center" vertical="center"/>
      <protection hidden="1"/>
    </xf>
    <xf numFmtId="2" fontId="11" fillId="4" borderId="55" xfId="4" applyNumberFormat="1" applyFont="1" applyFill="1" applyBorder="1" applyAlignment="1" applyProtection="1">
      <alignment horizontal="right" vertical="center"/>
      <protection hidden="1"/>
    </xf>
    <xf numFmtId="2" fontId="11" fillId="4" borderId="56" xfId="4" applyNumberFormat="1" applyFont="1" applyFill="1" applyBorder="1" applyAlignment="1" applyProtection="1">
      <alignment horizontal="right" vertical="center"/>
      <protection hidden="1"/>
    </xf>
    <xf numFmtId="170" fontId="11" fillId="4" borderId="57" xfId="4" applyNumberFormat="1" applyFont="1" applyFill="1" applyBorder="1" applyAlignment="1" applyProtection="1">
      <alignment horizontal="right" vertical="center"/>
      <protection hidden="1"/>
    </xf>
    <xf numFmtId="164" fontId="11" fillId="4" borderId="58" xfId="4" applyNumberFormat="1" applyFont="1" applyFill="1" applyBorder="1" applyAlignment="1" applyProtection="1">
      <alignment horizontal="center" vertical="center"/>
      <protection hidden="1"/>
    </xf>
    <xf numFmtId="171" fontId="11" fillId="4" borderId="54" xfId="4" applyNumberFormat="1" applyFont="1" applyFill="1" applyBorder="1" applyAlignment="1" applyProtection="1">
      <alignment horizontal="right" vertical="center"/>
      <protection hidden="1"/>
    </xf>
    <xf numFmtId="171" fontId="11" fillId="4" borderId="55" xfId="4" applyNumberFormat="1" applyFont="1" applyFill="1" applyBorder="1" applyAlignment="1" applyProtection="1">
      <alignment horizontal="right" vertical="center"/>
      <protection hidden="1"/>
    </xf>
    <xf numFmtId="164" fontId="11" fillId="4" borderId="56" xfId="4" applyNumberFormat="1" applyFont="1" applyFill="1" applyBorder="1" applyAlignment="1" applyProtection="1">
      <alignment horizontal="center" vertical="center"/>
      <protection hidden="1"/>
    </xf>
    <xf numFmtId="169" fontId="11" fillId="4" borderId="57" xfId="4" applyNumberFormat="1" applyFont="1" applyFill="1" applyBorder="1" applyAlignment="1" applyProtection="1">
      <alignment horizontal="right" vertical="center"/>
      <protection hidden="1"/>
    </xf>
    <xf numFmtId="169" fontId="12" fillId="4" borderId="47" xfId="4" applyNumberFormat="1" applyFont="1" applyFill="1" applyBorder="1" applyAlignment="1" applyProtection="1">
      <alignment horizontal="right" vertical="center"/>
      <protection hidden="1"/>
    </xf>
    <xf numFmtId="169" fontId="12" fillId="4" borderId="32" xfId="4" applyNumberFormat="1" applyFont="1" applyFill="1" applyBorder="1" applyAlignment="1" applyProtection="1">
      <alignment horizontal="right" vertical="center"/>
      <protection hidden="1"/>
    </xf>
    <xf numFmtId="164" fontId="12" fillId="4" borderId="32" xfId="4" applyNumberFormat="1" applyFont="1" applyFill="1" applyBorder="1" applyAlignment="1" applyProtection="1">
      <alignment horizontal="center" vertical="center"/>
      <protection hidden="1"/>
    </xf>
    <xf numFmtId="2" fontId="12" fillId="4" borderId="32" xfId="4" applyNumberFormat="1" applyFont="1" applyFill="1" applyBorder="1" applyAlignment="1" applyProtection="1">
      <alignment horizontal="right" vertical="center"/>
      <protection hidden="1"/>
    </xf>
    <xf numFmtId="2" fontId="12" fillId="4" borderId="33" xfId="4" applyNumberFormat="1" applyFont="1" applyFill="1" applyBorder="1" applyAlignment="1" applyProtection="1">
      <alignment horizontal="right" vertical="center"/>
      <protection hidden="1"/>
    </xf>
    <xf numFmtId="170" fontId="12" fillId="4" borderId="31" xfId="4" applyNumberFormat="1" applyFont="1" applyFill="1" applyBorder="1" applyAlignment="1" applyProtection="1">
      <alignment horizontal="right" vertical="center"/>
      <protection hidden="1"/>
    </xf>
    <xf numFmtId="164" fontId="12" fillId="4" borderId="48" xfId="4" applyNumberFormat="1" applyFont="1" applyFill="1" applyBorder="1" applyAlignment="1" applyProtection="1">
      <alignment horizontal="center" vertical="center"/>
      <protection hidden="1"/>
    </xf>
    <xf numFmtId="171" fontId="12" fillId="4" borderId="47" xfId="4" applyNumberFormat="1" applyFont="1" applyFill="1" applyBorder="1" applyAlignment="1" applyProtection="1">
      <alignment horizontal="right" vertical="center"/>
      <protection hidden="1"/>
    </xf>
    <xf numFmtId="171" fontId="12" fillId="4" borderId="32" xfId="4" applyNumberFormat="1" applyFont="1" applyFill="1" applyBorder="1" applyAlignment="1" applyProtection="1">
      <alignment horizontal="right" vertical="center"/>
      <protection hidden="1"/>
    </xf>
    <xf numFmtId="164" fontId="12" fillId="4" borderId="33" xfId="4" applyNumberFormat="1" applyFont="1" applyFill="1" applyBorder="1" applyAlignment="1" applyProtection="1">
      <alignment horizontal="center" vertical="center"/>
      <protection hidden="1"/>
    </xf>
    <xf numFmtId="169" fontId="12" fillId="4" borderId="31" xfId="4" applyNumberFormat="1" applyFont="1" applyFill="1" applyBorder="1" applyAlignment="1" applyProtection="1">
      <alignment horizontal="right" vertical="center"/>
      <protection hidden="1"/>
    </xf>
    <xf numFmtId="169" fontId="12" fillId="4" borderId="54" xfId="4" applyNumberFormat="1" applyFont="1" applyFill="1" applyBorder="1" applyAlignment="1" applyProtection="1">
      <alignment horizontal="right" vertical="center"/>
      <protection hidden="1"/>
    </xf>
    <xf numFmtId="169" fontId="12" fillId="4" borderId="55" xfId="4" applyNumberFormat="1" applyFont="1" applyFill="1" applyBorder="1" applyAlignment="1" applyProtection="1">
      <alignment horizontal="right" vertical="center"/>
      <protection hidden="1"/>
    </xf>
    <xf numFmtId="164" fontId="12" fillId="4" borderId="55" xfId="4" applyNumberFormat="1" applyFont="1" applyFill="1" applyBorder="1" applyAlignment="1" applyProtection="1">
      <alignment horizontal="center" vertical="center"/>
      <protection hidden="1"/>
    </xf>
    <xf numFmtId="2" fontId="12" fillId="4" borderId="55" xfId="4" applyNumberFormat="1" applyFont="1" applyFill="1" applyBorder="1" applyAlignment="1" applyProtection="1">
      <alignment horizontal="right" vertical="center"/>
      <protection hidden="1"/>
    </xf>
    <xf numFmtId="2" fontId="12" fillId="4" borderId="56" xfId="4" applyNumberFormat="1" applyFont="1" applyFill="1" applyBorder="1" applyAlignment="1" applyProtection="1">
      <alignment horizontal="right" vertical="center"/>
      <protection hidden="1"/>
    </xf>
    <xf numFmtId="170" fontId="12" fillId="4" borderId="57" xfId="4" applyNumberFormat="1" applyFont="1" applyFill="1" applyBorder="1" applyAlignment="1" applyProtection="1">
      <alignment horizontal="right" vertical="center"/>
      <protection hidden="1"/>
    </xf>
    <xf numFmtId="164" fontId="12" fillId="4" borderId="58" xfId="4" applyNumberFormat="1" applyFont="1" applyFill="1" applyBorder="1" applyAlignment="1" applyProtection="1">
      <alignment horizontal="center" vertical="center"/>
      <protection hidden="1"/>
    </xf>
    <xf numFmtId="171" fontId="12" fillId="4" borderId="54" xfId="4" applyNumberFormat="1" applyFont="1" applyFill="1" applyBorder="1" applyAlignment="1" applyProtection="1">
      <alignment horizontal="right" vertical="center"/>
      <protection hidden="1"/>
    </xf>
    <xf numFmtId="171" fontId="12" fillId="4" borderId="55" xfId="4" applyNumberFormat="1" applyFont="1" applyFill="1" applyBorder="1" applyAlignment="1" applyProtection="1">
      <alignment horizontal="right" vertical="center"/>
      <protection hidden="1"/>
    </xf>
    <xf numFmtId="164" fontId="12" fillId="4" borderId="56" xfId="4" applyNumberFormat="1" applyFont="1" applyFill="1" applyBorder="1" applyAlignment="1" applyProtection="1">
      <alignment horizontal="center" vertical="center"/>
      <protection hidden="1"/>
    </xf>
    <xf numFmtId="169" fontId="12" fillId="4" borderId="57" xfId="4" applyNumberFormat="1" applyFont="1" applyFill="1" applyBorder="1" applyAlignment="1" applyProtection="1">
      <alignment horizontal="right" vertical="center"/>
      <protection hidden="1"/>
    </xf>
    <xf numFmtId="164" fontId="11" fillId="4" borderId="53" xfId="1" applyNumberFormat="1" applyFont="1" applyFill="1" applyBorder="1" applyAlignment="1" applyProtection="1">
      <alignment horizontal="center" vertical="center"/>
      <protection hidden="1"/>
    </xf>
    <xf numFmtId="0" fontId="8" fillId="4" borderId="62" xfId="2" applyFont="1" applyBorder="1" applyAlignment="1">
      <alignment horizontal="left" vertical="center"/>
    </xf>
    <xf numFmtId="0" fontId="11" fillId="7" borderId="54" xfId="6" applyFont="1" applyFill="1" applyBorder="1" applyAlignment="1">
      <alignment horizontal="center" vertical="center" wrapText="1"/>
    </xf>
    <xf numFmtId="0" fontId="11" fillId="7" borderId="55" xfId="6" applyFont="1" applyFill="1" applyBorder="1" applyAlignment="1">
      <alignment horizontal="center" vertical="center" wrapText="1"/>
    </xf>
    <xf numFmtId="0" fontId="11" fillId="7" borderId="56" xfId="6" applyFont="1" applyFill="1" applyBorder="1" applyAlignment="1">
      <alignment horizontal="center" vertical="center" wrapText="1"/>
    </xf>
    <xf numFmtId="0" fontId="11" fillId="7" borderId="57" xfId="6" applyFont="1" applyFill="1" applyBorder="1" applyAlignment="1">
      <alignment horizontal="center" vertical="center" wrapText="1"/>
    </xf>
    <xf numFmtId="0" fontId="11" fillId="7" borderId="58" xfId="6" applyFont="1" applyFill="1" applyBorder="1" applyAlignment="1">
      <alignment horizontal="center" vertical="center" wrapText="1"/>
    </xf>
    <xf numFmtId="0" fontId="11" fillId="4" borderId="63" xfId="6" applyFont="1" applyBorder="1" applyAlignment="1">
      <alignment horizontal="center" vertical="center"/>
    </xf>
    <xf numFmtId="3" fontId="5" fillId="4" borderId="53" xfId="2" applyNumberFormat="1" applyBorder="1" applyAlignment="1" applyProtection="1">
      <alignment vertical="center"/>
      <protection hidden="1"/>
    </xf>
    <xf numFmtId="173" fontId="5" fillId="4" borderId="59" xfId="7" applyNumberFormat="1" applyFont="1" applyFill="1" applyBorder="1" applyAlignment="1" applyProtection="1">
      <alignment vertical="center"/>
      <protection hidden="1"/>
    </xf>
    <xf numFmtId="173" fontId="5" fillId="4" borderId="53" xfId="7" applyNumberFormat="1" applyFont="1" applyFill="1" applyBorder="1" applyAlignment="1" applyProtection="1">
      <alignment vertical="center"/>
      <protection hidden="1"/>
    </xf>
    <xf numFmtId="164" fontId="5" fillId="4" borderId="53" xfId="1" applyNumberFormat="1" applyFont="1" applyFill="1" applyBorder="1" applyAlignment="1" applyProtection="1">
      <alignment horizontal="center" vertical="center"/>
      <protection hidden="1"/>
    </xf>
    <xf numFmtId="3" fontId="5" fillId="4" borderId="53" xfId="2" applyNumberFormat="1" applyBorder="1" applyAlignment="1" applyProtection="1">
      <alignment horizontal="center" vertical="center"/>
      <protection hidden="1"/>
    </xf>
    <xf numFmtId="164" fontId="5" fillId="4" borderId="60" xfId="1" applyNumberFormat="1" applyFont="1" applyFill="1" applyBorder="1" applyAlignment="1" applyProtection="1">
      <alignment horizontal="center" vertical="center"/>
      <protection hidden="1"/>
    </xf>
    <xf numFmtId="3" fontId="5" fillId="4" borderId="59" xfId="2" applyNumberFormat="1" applyBorder="1" applyAlignment="1" applyProtection="1">
      <alignment horizontal="center" vertical="center"/>
      <protection hidden="1"/>
    </xf>
    <xf numFmtId="173" fontId="5" fillId="4" borderId="57" xfId="7" applyNumberFormat="1" applyFont="1" applyFill="1" applyBorder="1" applyAlignment="1" applyProtection="1">
      <alignment vertical="center"/>
      <protection hidden="1"/>
    </xf>
    <xf numFmtId="173" fontId="5" fillId="4" borderId="55" xfId="7" applyNumberFormat="1" applyFont="1" applyFill="1" applyBorder="1" applyAlignment="1" applyProtection="1">
      <alignment vertical="center"/>
      <protection hidden="1"/>
    </xf>
    <xf numFmtId="164" fontId="5" fillId="4" borderId="55" xfId="1" applyNumberFormat="1" applyFont="1" applyFill="1" applyBorder="1" applyAlignment="1" applyProtection="1">
      <alignment horizontal="center" vertical="center"/>
      <protection hidden="1"/>
    </xf>
    <xf numFmtId="3" fontId="5" fillId="4" borderId="55" xfId="2" applyNumberFormat="1" applyBorder="1" applyAlignment="1" applyProtection="1">
      <alignment horizontal="center" vertical="center"/>
      <protection hidden="1"/>
    </xf>
    <xf numFmtId="3" fontId="5" fillId="4" borderId="56" xfId="2" applyNumberFormat="1" applyBorder="1" applyAlignment="1" applyProtection="1">
      <alignment horizontal="center" vertical="center"/>
      <protection hidden="1"/>
    </xf>
    <xf numFmtId="0" fontId="11" fillId="4" borderId="61" xfId="6" applyFont="1" applyBorder="1" applyAlignment="1">
      <alignment horizontal="center" vertical="center"/>
    </xf>
    <xf numFmtId="3" fontId="5" fillId="4" borderId="54" xfId="2" applyNumberFormat="1" applyBorder="1" applyAlignment="1" applyProtection="1">
      <alignment vertical="center"/>
      <protection hidden="1"/>
    </xf>
    <xf numFmtId="3" fontId="5" fillId="4" borderId="55" xfId="2" applyNumberFormat="1" applyBorder="1" applyAlignment="1" applyProtection="1">
      <alignment vertical="center"/>
      <protection hidden="1"/>
    </xf>
    <xf numFmtId="164" fontId="5" fillId="4" borderId="56" xfId="1" applyNumberFormat="1" applyFont="1" applyFill="1" applyBorder="1" applyAlignment="1" applyProtection="1">
      <alignment horizontal="center" vertical="center"/>
      <protection hidden="1"/>
    </xf>
    <xf numFmtId="173" fontId="5" fillId="4" borderId="60" xfId="7" applyNumberFormat="1" applyFont="1" applyFill="1" applyBorder="1" applyAlignment="1" applyProtection="1">
      <alignment vertical="center"/>
      <protection hidden="1"/>
    </xf>
    <xf numFmtId="173" fontId="5" fillId="4" borderId="58" xfId="7" applyNumberFormat="1" applyFont="1" applyFill="1" applyBorder="1" applyAlignment="1" applyProtection="1">
      <alignment vertical="center"/>
      <protection hidden="1"/>
    </xf>
    <xf numFmtId="164" fontId="5" fillId="4" borderId="59" xfId="1" applyNumberFormat="1" applyFont="1" applyFill="1" applyBorder="1" applyAlignment="1" applyProtection="1">
      <alignment horizontal="center" vertical="center"/>
      <protection hidden="1"/>
    </xf>
    <xf numFmtId="172" fontId="5" fillId="4" borderId="53" xfId="7" applyNumberFormat="1" applyFont="1" applyFill="1" applyBorder="1" applyAlignment="1" applyProtection="1">
      <alignment vertical="center"/>
      <protection hidden="1"/>
    </xf>
    <xf numFmtId="164" fontId="5" fillId="4" borderId="58" xfId="1" applyNumberFormat="1" applyFont="1" applyFill="1" applyBorder="1" applyAlignment="1" applyProtection="1">
      <alignment horizontal="center" vertical="center"/>
      <protection hidden="1"/>
    </xf>
    <xf numFmtId="172" fontId="5" fillId="4" borderId="54" xfId="7" applyNumberFormat="1" applyFont="1" applyFill="1" applyBorder="1" applyAlignment="1" applyProtection="1">
      <alignment vertical="center"/>
      <protection hidden="1"/>
    </xf>
    <xf numFmtId="172" fontId="5" fillId="4" borderId="55" xfId="7" applyNumberFormat="1" applyFont="1" applyFill="1" applyBorder="1" applyAlignment="1" applyProtection="1">
      <alignment vertical="center"/>
      <protection hidden="1"/>
    </xf>
    <xf numFmtId="3" fontId="5" fillId="4" borderId="57" xfId="2" applyNumberFormat="1" applyBorder="1" applyAlignment="1" applyProtection="1">
      <alignment horizontal="center" vertical="center"/>
      <protection hidden="1"/>
    </xf>
    <xf numFmtId="3" fontId="5" fillId="6" borderId="59" xfId="2" applyNumberFormat="1" applyFill="1" applyBorder="1" applyAlignment="1" applyProtection="1">
      <alignment vertical="center"/>
      <protection hidden="1"/>
    </xf>
    <xf numFmtId="164" fontId="5" fillId="6" borderId="59" xfId="1" applyNumberFormat="1" applyFont="1" applyFill="1" applyBorder="1" applyAlignment="1" applyProtection="1">
      <alignment horizontal="center" vertical="center"/>
      <protection hidden="1"/>
    </xf>
    <xf numFmtId="164" fontId="5" fillId="6" borderId="64" xfId="1" applyNumberFormat="1" applyFont="1" applyFill="1" applyBorder="1" applyAlignment="1" applyProtection="1">
      <alignment horizontal="center" vertical="center"/>
      <protection hidden="1"/>
    </xf>
    <xf numFmtId="0" fontId="11" fillId="4" borderId="0" xfId="6" applyFont="1" applyAlignment="1">
      <alignment horizontal="center" vertical="center"/>
    </xf>
    <xf numFmtId="0" fontId="12" fillId="8" borderId="1" xfId="6" applyFont="1" applyFill="1" applyBorder="1" applyAlignment="1">
      <alignment horizontal="center" vertical="center"/>
    </xf>
    <xf numFmtId="3" fontId="12" fillId="8" borderId="35" xfId="2" applyNumberFormat="1" applyFont="1" applyFill="1" applyBorder="1" applyAlignment="1" applyProtection="1">
      <alignment horizontal="center" vertical="center"/>
      <protection hidden="1"/>
    </xf>
    <xf numFmtId="0" fontId="11" fillId="6" borderId="34" xfId="6" applyFont="1" applyFill="1" applyBorder="1" applyAlignment="1">
      <alignment horizontal="center" vertical="center"/>
    </xf>
    <xf numFmtId="3" fontId="5" fillId="6" borderId="59" xfId="2" applyNumberFormat="1" applyFill="1" applyBorder="1" applyAlignment="1" applyProtection="1">
      <alignment horizontal="center" vertical="center"/>
      <protection hidden="1"/>
    </xf>
    <xf numFmtId="3" fontId="5" fillId="6" borderId="25" xfId="2" applyNumberFormat="1" applyFill="1" applyBorder="1" applyAlignment="1" applyProtection="1">
      <alignment horizontal="center" vertical="center"/>
      <protection hidden="1"/>
    </xf>
    <xf numFmtId="0" fontId="11" fillId="6" borderId="17" xfId="6" applyFont="1" applyFill="1" applyBorder="1" applyAlignment="1">
      <alignment horizontal="center" vertical="center"/>
    </xf>
    <xf numFmtId="3" fontId="5" fillId="6" borderId="36" xfId="2" applyNumberFormat="1" applyFill="1" applyBorder="1" applyAlignment="1" applyProtection="1">
      <alignment horizontal="center" vertical="center"/>
      <protection hidden="1"/>
    </xf>
    <xf numFmtId="3" fontId="5" fillId="6" borderId="29" xfId="2" applyNumberFormat="1" applyFill="1" applyBorder="1" applyAlignment="1" applyProtection="1">
      <alignment horizontal="center" vertical="center"/>
      <protection hidden="1"/>
    </xf>
    <xf numFmtId="3" fontId="5" fillId="6" borderId="19" xfId="2" applyNumberFormat="1" applyFill="1" applyBorder="1" applyAlignment="1" applyProtection="1">
      <alignment horizontal="center" vertical="center"/>
      <protection hidden="1"/>
    </xf>
    <xf numFmtId="0" fontId="12" fillId="8" borderId="3" xfId="6" applyFont="1" applyFill="1" applyBorder="1" applyAlignment="1">
      <alignment horizontal="center" vertical="center"/>
    </xf>
    <xf numFmtId="0" fontId="11" fillId="6" borderId="24" xfId="6" applyFont="1" applyFill="1" applyBorder="1" applyAlignment="1">
      <alignment horizontal="center" vertical="center"/>
    </xf>
    <xf numFmtId="0" fontId="11" fillId="6" borderId="40" xfId="6" applyFont="1" applyFill="1" applyBorder="1" applyAlignment="1">
      <alignment horizontal="center" vertical="center"/>
    </xf>
    <xf numFmtId="3" fontId="5" fillId="6" borderId="41" xfId="2" applyNumberFormat="1" applyFill="1" applyBorder="1" applyAlignment="1" applyProtection="1">
      <alignment horizontal="center" vertical="center"/>
      <protection hidden="1"/>
    </xf>
    <xf numFmtId="0" fontId="11" fillId="6" borderId="0" xfId="6" applyFont="1" applyFill="1" applyAlignment="1">
      <alignment horizontal="center" vertical="center"/>
    </xf>
    <xf numFmtId="3" fontId="5" fillId="6" borderId="0" xfId="2" applyNumberFormat="1" applyFill="1" applyAlignment="1" applyProtection="1">
      <alignment horizontal="center" vertical="center"/>
      <protection hidden="1"/>
    </xf>
    <xf numFmtId="3" fontId="5" fillId="6" borderId="7" xfId="2" applyNumberFormat="1" applyFill="1" applyBorder="1" applyAlignment="1" applyProtection="1">
      <alignment horizontal="center" vertical="center"/>
      <protection hidden="1"/>
    </xf>
    <xf numFmtId="3" fontId="11" fillId="6" borderId="35" xfId="2" applyNumberFormat="1" applyFont="1" applyFill="1" applyBorder="1" applyAlignment="1" applyProtection="1">
      <alignment horizontal="center" vertical="center"/>
      <protection hidden="1"/>
    </xf>
    <xf numFmtId="0" fontId="11" fillId="6" borderId="14" xfId="6" applyFont="1" applyFill="1" applyBorder="1" applyAlignment="1">
      <alignment horizontal="center" vertical="center"/>
    </xf>
    <xf numFmtId="0" fontId="11" fillId="6" borderId="29" xfId="6" applyFont="1" applyFill="1" applyBorder="1" applyAlignment="1">
      <alignment horizontal="center" vertical="center"/>
    </xf>
    <xf numFmtId="3" fontId="11" fillId="6" borderId="0" xfId="2" applyNumberFormat="1" applyFont="1" applyFill="1" applyAlignment="1" applyProtection="1">
      <alignment horizontal="center" vertical="center"/>
      <protection hidden="1"/>
    </xf>
    <xf numFmtId="3" fontId="5" fillId="6" borderId="10" xfId="2" applyNumberFormat="1" applyFill="1" applyBorder="1" applyAlignment="1" applyProtection="1">
      <alignment horizontal="center" vertical="center"/>
      <protection hidden="1"/>
    </xf>
    <xf numFmtId="0" fontId="11" fillId="6" borderId="0" xfId="6" applyFont="1" applyFill="1" applyAlignment="1">
      <alignment horizontal="center" vertical="center" wrapText="1"/>
    </xf>
    <xf numFmtId="3" fontId="5" fillId="4" borderId="0" xfId="2" applyNumberFormat="1" applyAlignment="1">
      <alignment horizontal="center" vertical="center"/>
    </xf>
    <xf numFmtId="0" fontId="4" fillId="4" borderId="14" xfId="2" applyFont="1" applyBorder="1" applyAlignment="1">
      <alignment horizontal="center" vertical="center"/>
    </xf>
    <xf numFmtId="0" fontId="4" fillId="4" borderId="16" xfId="2" applyFont="1" applyBorder="1" applyAlignment="1">
      <alignment horizontal="center" vertical="center"/>
    </xf>
    <xf numFmtId="0" fontId="4" fillId="4" borderId="18" xfId="2" applyFont="1" applyBorder="1" applyAlignment="1">
      <alignment horizontal="center" vertical="center"/>
    </xf>
    <xf numFmtId="0" fontId="15" fillId="4" borderId="0" xfId="2" applyFont="1" applyAlignment="1">
      <alignment horizontal="center" vertical="center"/>
    </xf>
    <xf numFmtId="3" fontId="23" fillId="2" borderId="52" xfId="0" applyNumberFormat="1" applyFont="1" applyFill="1" applyBorder="1" applyAlignment="1">
      <alignment vertical="center"/>
    </xf>
    <xf numFmtId="164" fontId="23" fillId="2" borderId="52" xfId="0" applyNumberFormat="1" applyFont="1" applyFill="1" applyBorder="1" applyAlignment="1">
      <alignment vertical="center"/>
    </xf>
    <xf numFmtId="165" fontId="23" fillId="2" borderId="52" xfId="0" applyNumberFormat="1" applyFont="1" applyFill="1" applyBorder="1" applyAlignment="1">
      <alignment vertical="center"/>
    </xf>
    <xf numFmtId="166" fontId="23" fillId="2" borderId="52" xfId="0" applyNumberFormat="1" applyFont="1" applyFill="1" applyBorder="1" applyAlignment="1">
      <alignment vertical="center"/>
    </xf>
    <xf numFmtId="3" fontId="23" fillId="4" borderId="52" xfId="0" applyNumberFormat="1" applyFont="1" applyFill="1" applyBorder="1" applyAlignment="1">
      <alignment vertical="center"/>
    </xf>
    <xf numFmtId="164" fontId="23" fillId="4" borderId="52" xfId="0" applyNumberFormat="1" applyFont="1" applyFill="1" applyBorder="1" applyAlignment="1">
      <alignment vertical="center"/>
    </xf>
    <xf numFmtId="165" fontId="23" fillId="4" borderId="52" xfId="0" applyNumberFormat="1" applyFont="1" applyFill="1" applyBorder="1" applyAlignment="1">
      <alignment vertical="center"/>
    </xf>
    <xf numFmtId="166" fontId="23" fillId="4" borderId="52" xfId="0" applyNumberFormat="1" applyFont="1" applyFill="1" applyBorder="1" applyAlignment="1">
      <alignment vertical="center"/>
    </xf>
    <xf numFmtId="0" fontId="23" fillId="2" borderId="52" xfId="0" applyFont="1" applyFill="1" applyBorder="1" applyAlignment="1">
      <alignment vertical="center"/>
    </xf>
    <xf numFmtId="0" fontId="23" fillId="4" borderId="52" xfId="0" applyFont="1" applyFill="1" applyBorder="1" applyAlignment="1">
      <alignment vertical="center"/>
    </xf>
    <xf numFmtId="2" fontId="23" fillId="2" borderId="52" xfId="0" applyNumberFormat="1" applyFont="1" applyFill="1" applyBorder="1" applyAlignment="1">
      <alignment vertical="center"/>
    </xf>
    <xf numFmtId="167" fontId="23" fillId="2" borderId="52" xfId="0" applyNumberFormat="1" applyFont="1" applyFill="1" applyBorder="1" applyAlignment="1">
      <alignment vertical="center"/>
    </xf>
    <xf numFmtId="2" fontId="23" fillId="4" borderId="52" xfId="0" applyNumberFormat="1" applyFont="1" applyFill="1" applyBorder="1" applyAlignment="1">
      <alignment vertical="center"/>
    </xf>
    <xf numFmtId="167" fontId="23" fillId="4" borderId="52" xfId="0" applyNumberFormat="1" applyFont="1" applyFill="1" applyBorder="1" applyAlignment="1">
      <alignment vertical="center"/>
    </xf>
    <xf numFmtId="168" fontId="23" fillId="2" borderId="52" xfId="0" applyNumberFormat="1" applyFont="1" applyFill="1" applyBorder="1" applyAlignment="1">
      <alignment vertical="center"/>
    </xf>
    <xf numFmtId="168" fontId="23" fillId="4" borderId="52" xfId="0" applyNumberFormat="1" applyFont="1" applyFill="1" applyBorder="1" applyAlignment="1">
      <alignment vertical="center"/>
    </xf>
    <xf numFmtId="0" fontId="23" fillId="2" borderId="69" xfId="0" applyFont="1" applyFill="1" applyBorder="1" applyAlignment="1">
      <alignment vertical="center"/>
    </xf>
    <xf numFmtId="0" fontId="16" fillId="2" borderId="52" xfId="0" applyFont="1" applyFill="1" applyBorder="1" applyAlignment="1">
      <alignment vertical="center"/>
    </xf>
    <xf numFmtId="0" fontId="4" fillId="2" borderId="52" xfId="0" applyFont="1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22" fillId="5" borderId="3" xfId="2" applyFont="1" applyFill="1" applyBorder="1" applyAlignment="1">
      <alignment horizontal="center"/>
    </xf>
    <xf numFmtId="0" fontId="22" fillId="5" borderId="4" xfId="2" applyFont="1" applyFill="1" applyBorder="1" applyAlignment="1">
      <alignment horizontal="center"/>
    </xf>
    <xf numFmtId="0" fontId="22" fillId="5" borderId="5" xfId="2" applyFont="1" applyFill="1" applyBorder="1" applyAlignment="1">
      <alignment horizontal="center"/>
    </xf>
    <xf numFmtId="0" fontId="13" fillId="9" borderId="13" xfId="2" applyFont="1" applyFill="1" applyBorder="1" applyAlignment="1">
      <alignment horizontal="center" vertical="center"/>
    </xf>
    <xf numFmtId="0" fontId="13" fillId="9" borderId="15" xfId="2" applyFont="1" applyFill="1" applyBorder="1" applyAlignment="1">
      <alignment horizontal="center" vertical="center"/>
    </xf>
    <xf numFmtId="0" fontId="13" fillId="9" borderId="17" xfId="2" applyFont="1" applyFill="1" applyBorder="1" applyAlignment="1">
      <alignment horizontal="center" vertical="center"/>
    </xf>
    <xf numFmtId="0" fontId="13" fillId="11" borderId="13" xfId="2" applyFont="1" applyFill="1" applyBorder="1" applyAlignment="1">
      <alignment horizontal="center" vertical="center"/>
    </xf>
    <xf numFmtId="0" fontId="13" fillId="11" borderId="15" xfId="2" applyFont="1" applyFill="1" applyBorder="1" applyAlignment="1">
      <alignment horizontal="center" vertical="center"/>
    </xf>
    <xf numFmtId="0" fontId="13" fillId="11" borderId="17" xfId="2" applyFont="1" applyFill="1" applyBorder="1" applyAlignment="1">
      <alignment horizontal="center" vertical="center"/>
    </xf>
    <xf numFmtId="0" fontId="11" fillId="4" borderId="0" xfId="2" applyFont="1" applyAlignment="1">
      <alignment horizontal="center" vertical="center"/>
    </xf>
    <xf numFmtId="0" fontId="8" fillId="7" borderId="7" xfId="2" applyFont="1" applyFill="1" applyBorder="1" applyAlignment="1">
      <alignment horizontal="center" vertical="center"/>
    </xf>
    <xf numFmtId="0" fontId="8" fillId="7" borderId="8" xfId="2" applyFont="1" applyFill="1" applyBorder="1" applyAlignment="1">
      <alignment horizontal="center" vertical="center"/>
    </xf>
    <xf numFmtId="0" fontId="8" fillId="7" borderId="9" xfId="2" applyFont="1" applyFill="1" applyBorder="1" applyAlignment="1">
      <alignment horizontal="center" vertical="center"/>
    </xf>
    <xf numFmtId="0" fontId="8" fillId="7" borderId="10" xfId="2" applyFont="1" applyFill="1" applyBorder="1" applyAlignment="1">
      <alignment horizontal="center" vertical="center"/>
    </xf>
    <xf numFmtId="0" fontId="8" fillId="7" borderId="11" xfId="2" applyFont="1" applyFill="1" applyBorder="1" applyAlignment="1">
      <alignment horizontal="center" vertical="center"/>
    </xf>
    <xf numFmtId="0" fontId="10" fillId="4" borderId="0" xfId="2" applyFont="1" applyAlignment="1">
      <alignment horizontal="center" vertical="center"/>
    </xf>
    <xf numFmtId="0" fontId="13" fillId="9" borderId="49" xfId="2" applyFont="1" applyFill="1" applyBorder="1" applyAlignment="1">
      <alignment horizontal="center" vertical="center"/>
    </xf>
    <xf numFmtId="0" fontId="13" fillId="9" borderId="27" xfId="2" applyFont="1" applyFill="1" applyBorder="1" applyAlignment="1">
      <alignment horizontal="center" vertical="center"/>
    </xf>
    <xf numFmtId="0" fontId="13" fillId="9" borderId="28" xfId="2" applyFont="1" applyFill="1" applyBorder="1" applyAlignment="1">
      <alignment horizontal="center" vertical="center"/>
    </xf>
    <xf numFmtId="0" fontId="13" fillId="11" borderId="49" xfId="2" applyFont="1" applyFill="1" applyBorder="1" applyAlignment="1">
      <alignment horizontal="center" vertical="center"/>
    </xf>
    <xf numFmtId="0" fontId="13" fillId="11" borderId="27" xfId="2" applyFont="1" applyFill="1" applyBorder="1" applyAlignment="1">
      <alignment horizontal="center" vertical="center"/>
    </xf>
    <xf numFmtId="0" fontId="13" fillId="11" borderId="28" xfId="2" applyFont="1" applyFill="1" applyBorder="1" applyAlignment="1">
      <alignment horizontal="center" vertical="center"/>
    </xf>
    <xf numFmtId="0" fontId="13" fillId="6" borderId="0" xfId="2" applyFont="1" applyFill="1" applyAlignment="1">
      <alignment horizontal="center" vertical="center"/>
    </xf>
    <xf numFmtId="0" fontId="13" fillId="6" borderId="0" xfId="2" applyFont="1" applyFill="1" applyAlignment="1">
      <alignment horizontal="center" vertical="center" wrapText="1"/>
    </xf>
    <xf numFmtId="0" fontId="13" fillId="12" borderId="14" xfId="2" applyFont="1" applyFill="1" applyBorder="1" applyAlignment="1">
      <alignment horizontal="center" vertical="center" wrapText="1"/>
    </xf>
    <xf numFmtId="0" fontId="13" fillId="12" borderId="16" xfId="2" applyFont="1" applyFill="1" applyBorder="1" applyAlignment="1">
      <alignment horizontal="center" vertical="center" wrapText="1"/>
    </xf>
    <xf numFmtId="0" fontId="13" fillId="12" borderId="18" xfId="2" applyFont="1" applyFill="1" applyBorder="1" applyAlignment="1">
      <alignment horizontal="center" vertical="center" wrapText="1"/>
    </xf>
    <xf numFmtId="0" fontId="8" fillId="4" borderId="0" xfId="2" applyFont="1" applyAlignment="1">
      <alignment horizontal="center" vertical="center"/>
    </xf>
    <xf numFmtId="0" fontId="11" fillId="4" borderId="0" xfId="6" applyFont="1" applyAlignment="1">
      <alignment horizontal="center" vertical="center"/>
    </xf>
    <xf numFmtId="0" fontId="12" fillId="7" borderId="7" xfId="6" applyFont="1" applyFill="1" applyBorder="1" applyAlignment="1">
      <alignment horizontal="center" vertical="center"/>
    </xf>
    <xf numFmtId="0" fontId="12" fillId="7" borderId="8" xfId="6" applyFont="1" applyFill="1" applyBorder="1" applyAlignment="1">
      <alignment horizontal="center" vertical="center"/>
    </xf>
    <xf numFmtId="0" fontId="12" fillId="7" borderId="9" xfId="6" applyFont="1" applyFill="1" applyBorder="1" applyAlignment="1">
      <alignment horizontal="center" vertical="center"/>
    </xf>
    <xf numFmtId="0" fontId="12" fillId="7" borderId="10" xfId="6" applyFont="1" applyFill="1" applyBorder="1" applyAlignment="1">
      <alignment horizontal="center" vertical="center"/>
    </xf>
    <xf numFmtId="0" fontId="12" fillId="7" borderId="11" xfId="6" applyFont="1" applyFill="1" applyBorder="1" applyAlignment="1">
      <alignment horizontal="center" vertical="center"/>
    </xf>
    <xf numFmtId="0" fontId="12" fillId="7" borderId="7" xfId="6" applyFont="1" applyFill="1" applyBorder="1" applyAlignment="1">
      <alignment horizontal="center" vertical="center" wrapText="1"/>
    </xf>
    <xf numFmtId="0" fontId="12" fillId="7" borderId="9" xfId="6" applyFont="1" applyFill="1" applyBorder="1" applyAlignment="1">
      <alignment horizontal="center" vertical="center" wrapText="1"/>
    </xf>
    <xf numFmtId="0" fontId="12" fillId="7" borderId="46" xfId="6" applyFont="1" applyFill="1" applyBorder="1" applyAlignment="1">
      <alignment horizontal="center" vertical="center" wrapText="1"/>
    </xf>
    <xf numFmtId="0" fontId="12" fillId="7" borderId="42" xfId="6" applyFont="1" applyFill="1" applyBorder="1" applyAlignment="1">
      <alignment horizontal="center" vertical="center" wrapText="1"/>
    </xf>
    <xf numFmtId="0" fontId="13" fillId="12" borderId="49" xfId="2" applyFont="1" applyFill="1" applyBorder="1" applyAlignment="1">
      <alignment horizontal="center" vertical="center" wrapText="1"/>
    </xf>
    <xf numFmtId="0" fontId="13" fillId="12" borderId="27" xfId="2" applyFont="1" applyFill="1" applyBorder="1" applyAlignment="1">
      <alignment horizontal="center" vertical="center" wrapText="1"/>
    </xf>
    <xf numFmtId="0" fontId="13" fillId="12" borderId="28" xfId="2" applyFont="1" applyFill="1" applyBorder="1" applyAlignment="1">
      <alignment horizontal="center" vertical="center" wrapText="1"/>
    </xf>
    <xf numFmtId="0" fontId="4" fillId="2" borderId="67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12" fillId="7" borderId="3" xfId="6" applyFont="1" applyFill="1" applyBorder="1" applyAlignment="1">
      <alignment horizontal="center" vertical="center"/>
    </xf>
    <xf numFmtId="0" fontId="12" fillId="7" borderId="4" xfId="6" applyFont="1" applyFill="1" applyBorder="1" applyAlignment="1">
      <alignment horizontal="center" vertical="center"/>
    </xf>
    <xf numFmtId="0" fontId="12" fillId="7" borderId="5" xfId="6" applyFont="1" applyFill="1" applyBorder="1" applyAlignment="1">
      <alignment horizontal="center" vertical="center"/>
    </xf>
    <xf numFmtId="0" fontId="14" fillId="4" borderId="0" xfId="2" applyFont="1" applyAlignment="1">
      <alignment horizontal="center" wrapText="1"/>
    </xf>
    <xf numFmtId="0" fontId="1" fillId="4" borderId="0" xfId="2" applyFont="1" applyAlignment="1">
      <alignment horizontal="center"/>
    </xf>
    <xf numFmtId="0" fontId="5" fillId="4" borderId="0" xfId="2" applyAlignment="1">
      <alignment horizontal="center"/>
    </xf>
    <xf numFmtId="0" fontId="12" fillId="7" borderId="13" xfId="6" applyFont="1" applyFill="1" applyBorder="1" applyAlignment="1">
      <alignment horizontal="center" vertical="center"/>
    </xf>
    <xf numFmtId="0" fontId="12" fillId="7" borderId="17" xfId="6" applyFont="1" applyFill="1" applyBorder="1" applyAlignment="1">
      <alignment horizontal="center" vertical="center"/>
    </xf>
    <xf numFmtId="0" fontId="12" fillId="7" borderId="1" xfId="6" applyFont="1" applyFill="1" applyBorder="1" applyAlignment="1">
      <alignment horizontal="center" vertical="center"/>
    </xf>
    <xf numFmtId="0" fontId="12" fillId="7" borderId="34" xfId="6" applyFont="1" applyFill="1" applyBorder="1" applyAlignment="1">
      <alignment horizontal="center" vertical="center"/>
    </xf>
    <xf numFmtId="0" fontId="14" fillId="4" borderId="0" xfId="2" applyFont="1" applyAlignment="1">
      <alignment horizontal="center" vertical="center" wrapText="1"/>
    </xf>
    <xf numFmtId="0" fontId="15" fillId="4" borderId="0" xfId="2" applyFont="1" applyAlignment="1">
      <alignment horizontal="center" vertical="center"/>
    </xf>
    <xf numFmtId="0" fontId="12" fillId="7" borderId="1" xfId="6" applyFont="1" applyFill="1" applyBorder="1" applyAlignment="1">
      <alignment horizontal="center" vertical="center" wrapText="1"/>
    </xf>
    <xf numFmtId="0" fontId="12" fillId="7" borderId="13" xfId="6" applyFont="1" applyFill="1" applyBorder="1" applyAlignment="1">
      <alignment horizontal="center" vertical="center" wrapText="1"/>
    </xf>
    <xf numFmtId="0" fontId="12" fillId="7" borderId="17" xfId="6" applyFont="1" applyFill="1" applyBorder="1" applyAlignment="1">
      <alignment horizontal="center" vertical="center" wrapText="1"/>
    </xf>
  </cellXfs>
  <cellStyles count="9">
    <cellStyle name="Comma 2" xfId="4" xr:uid="{069E9CB9-3295-45C3-A316-058D315A2D1D}"/>
    <cellStyle name="Currency" xfId="7" builtinId="4"/>
    <cellStyle name="Hyperlink" xfId="8" builtinId="8"/>
    <cellStyle name="Hyperlink 2" xfId="3" xr:uid="{DD18478E-3EF1-46AD-B7E1-5854A4707D4A}"/>
    <cellStyle name="Normal" xfId="0" builtinId="0"/>
    <cellStyle name="Normal 2" xfId="2" xr:uid="{C21A4049-B776-49BA-921A-541F849EC2F4}"/>
    <cellStyle name="Normal 2 2" xfId="6" xr:uid="{896AD1A4-656F-47B6-8DDC-8D1460713D8F}"/>
    <cellStyle name="Percent" xfId="1" builtinId="5"/>
    <cellStyle name="Percent 2" xfId="5" xr:uid="{E576D5DF-F692-4C97-BB58-001FB3891158}"/>
  </cellStyles>
  <dxfs count="155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625848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Outlet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398030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Size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629008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Sugar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1047544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RFG vs. SS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77612</xdr:colOff>
      <xdr:row>0</xdr:row>
      <xdr:rowOff>56445</xdr:rowOff>
    </xdr:from>
    <xdr:to>
      <xdr:col>2</xdr:col>
      <xdr:colOff>441190</xdr:colOff>
      <xdr:row>8</xdr:row>
      <xdr:rowOff>94968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7508A0-A55E-4576-91EE-FF459B59A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12" y="56445"/>
          <a:ext cx="4120238" cy="16989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152920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SR Report for Month Topline - Creams and Creamers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667596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Market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2380338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SubSegments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358970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Branded vs. Private Label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193316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Flavors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515749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Fat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551911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Organic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515163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Form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168241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Package Type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5"/>
  <sheetViews>
    <sheetView workbookViewId="0">
      <selection activeCell="C21" sqref="C21:C23"/>
    </sheetView>
  </sheetViews>
  <sheetFormatPr defaultRowHeight="12.5" x14ac:dyDescent="0.25"/>
  <cols>
    <col min="2" max="2" width="6.453125" customWidth="1"/>
    <col min="3" max="3" width="96.54296875" customWidth="1"/>
    <col min="4" max="4" width="41.54296875" customWidth="1"/>
    <col min="5" max="5" width="18.453125" customWidth="1"/>
    <col min="6" max="6" width="21" customWidth="1"/>
    <col min="7" max="7" width="21.54296875" customWidth="1"/>
    <col min="8" max="8" width="20.81640625" customWidth="1"/>
    <col min="9" max="9" width="11.453125" customWidth="1"/>
    <col min="10" max="10" width="15.54296875" customWidth="1"/>
    <col min="11" max="11" width="37" customWidth="1"/>
    <col min="12" max="12" width="32" customWidth="1"/>
    <col min="13" max="13" width="17.81640625" customWidth="1"/>
    <col min="14" max="14" width="13.453125" customWidth="1"/>
    <col min="15" max="15" width="15.1796875" customWidth="1"/>
    <col min="16" max="16" width="17.1796875" customWidth="1"/>
    <col min="17" max="17" width="16.1796875" customWidth="1"/>
    <col min="18" max="18" width="19.54296875" customWidth="1"/>
  </cols>
  <sheetData>
    <row r="2" spans="2:18" ht="13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2:18" ht="14" x14ac:dyDescent="0.25">
      <c r="B3" s="255" t="s">
        <v>17</v>
      </c>
      <c r="C3" s="2" t="str">
        <f ca="1">HYPERLINK("#1!"&amp;CELL("address",A1),"Creams and Creamers Sales By Region &amp; Outlet")</f>
        <v>Creams and Creamers Sales By Region &amp; Outlet</v>
      </c>
      <c r="D3" s="255" t="s">
        <v>18</v>
      </c>
      <c r="E3" s="255" t="s">
        <v>19</v>
      </c>
      <c r="F3" s="255" t="s">
        <v>19</v>
      </c>
      <c r="G3" s="255" t="s">
        <v>19</v>
      </c>
      <c r="H3" s="255" t="s">
        <v>19</v>
      </c>
      <c r="I3" s="255" t="s">
        <v>19</v>
      </c>
      <c r="J3" s="255" t="s">
        <v>19</v>
      </c>
      <c r="K3" s="255" t="s">
        <v>20</v>
      </c>
      <c r="L3" s="255" t="s">
        <v>21</v>
      </c>
      <c r="M3" s="255" t="s">
        <v>19</v>
      </c>
      <c r="N3" s="255" t="s">
        <v>19</v>
      </c>
      <c r="O3" s="255" t="s">
        <v>19</v>
      </c>
      <c r="P3" s="255" t="s">
        <v>19</v>
      </c>
      <c r="Q3" s="255" t="s">
        <v>19</v>
      </c>
      <c r="R3" s="255" t="s">
        <v>19</v>
      </c>
    </row>
    <row r="4" spans="2:18" ht="14" x14ac:dyDescent="0.25">
      <c r="B4" s="255" t="s">
        <v>22</v>
      </c>
      <c r="C4" s="2" t="str">
        <f ca="1">HYPERLINK("#3!"&amp;CELL("address",A1),"Creams and Creamers Sales By Region &amp; Market")</f>
        <v>Creams and Creamers Sales By Region &amp; Market</v>
      </c>
      <c r="D4" s="255" t="s">
        <v>23</v>
      </c>
      <c r="E4" s="255" t="s">
        <v>19</v>
      </c>
      <c r="F4" s="255" t="s">
        <v>19</v>
      </c>
      <c r="G4" s="255" t="s">
        <v>19</v>
      </c>
      <c r="H4" s="255" t="s">
        <v>19</v>
      </c>
      <c r="I4" s="255" t="s">
        <v>19</v>
      </c>
      <c r="J4" s="255" t="s">
        <v>19</v>
      </c>
      <c r="K4" s="255" t="s">
        <v>20</v>
      </c>
      <c r="L4" s="255" t="s">
        <v>21</v>
      </c>
      <c r="M4" s="255" t="s">
        <v>19</v>
      </c>
      <c r="N4" s="255" t="s">
        <v>19</v>
      </c>
      <c r="O4" s="255" t="s">
        <v>19</v>
      </c>
      <c r="P4" s="255" t="s">
        <v>19</v>
      </c>
      <c r="Q4" s="255" t="s">
        <v>19</v>
      </c>
      <c r="R4" s="255" t="s">
        <v>19</v>
      </c>
    </row>
    <row r="5" spans="2:18" ht="14" x14ac:dyDescent="0.25">
      <c r="B5" s="255" t="s">
        <v>24</v>
      </c>
      <c r="C5" s="2" t="str">
        <f ca="1">HYPERLINK("#4!"&amp;CELL("address",A1),"Creams and Creamers SubSegments")</f>
        <v>Creams and Creamers SubSegments</v>
      </c>
      <c r="D5" s="255" t="s">
        <v>25</v>
      </c>
      <c r="E5" s="255" t="s">
        <v>19</v>
      </c>
      <c r="F5" s="255" t="s">
        <v>19</v>
      </c>
      <c r="G5" s="255" t="s">
        <v>19</v>
      </c>
      <c r="H5" s="255" t="s">
        <v>19</v>
      </c>
      <c r="I5" s="255" t="s">
        <v>19</v>
      </c>
      <c r="J5" s="255" t="s">
        <v>19</v>
      </c>
      <c r="K5" s="255" t="s">
        <v>26</v>
      </c>
      <c r="L5" s="255" t="s">
        <v>21</v>
      </c>
      <c r="M5" s="255" t="s">
        <v>19</v>
      </c>
      <c r="N5" s="255" t="s">
        <v>19</v>
      </c>
      <c r="O5" s="255" t="s">
        <v>19</v>
      </c>
      <c r="P5" s="255" t="s">
        <v>19</v>
      </c>
      <c r="Q5" s="255" t="s">
        <v>19</v>
      </c>
      <c r="R5" s="255" t="s">
        <v>19</v>
      </c>
    </row>
    <row r="6" spans="2:18" ht="14" x14ac:dyDescent="0.25">
      <c r="B6" s="265" t="s">
        <v>27</v>
      </c>
      <c r="C6" s="55" t="str">
        <f ca="1">HYPERLINK("#5!"&amp;CELL("address",A1),"Creams and Creamers Branded vs. Private Label")</f>
        <v>Creams and Creamers Branded vs. Private Label</v>
      </c>
      <c r="D6" s="265" t="s">
        <v>25</v>
      </c>
      <c r="E6" s="265" t="s">
        <v>28</v>
      </c>
      <c r="F6" s="265" t="s">
        <v>19</v>
      </c>
      <c r="G6" s="265" t="s">
        <v>19</v>
      </c>
      <c r="H6" s="265" t="s">
        <v>19</v>
      </c>
      <c r="I6" s="265" t="s">
        <v>19</v>
      </c>
      <c r="J6" s="265" t="s">
        <v>19</v>
      </c>
      <c r="K6" s="265" t="s">
        <v>20</v>
      </c>
      <c r="L6" s="265" t="s">
        <v>21</v>
      </c>
      <c r="M6" s="265" t="s">
        <v>19</v>
      </c>
      <c r="N6" s="265" t="s">
        <v>19</v>
      </c>
      <c r="O6" s="265" t="s">
        <v>19</v>
      </c>
      <c r="P6" s="265" t="s">
        <v>19</v>
      </c>
      <c r="Q6" s="265" t="s">
        <v>19</v>
      </c>
      <c r="R6" s="265" t="s">
        <v>19</v>
      </c>
    </row>
    <row r="7" spans="2:18" ht="14" x14ac:dyDescent="0.25">
      <c r="B7" s="265" t="s">
        <v>29</v>
      </c>
      <c r="C7" s="55" t="str">
        <f ca="1">HYPERLINK("#6!"&amp;CELL("address",A1),"Creams and Creamers Flavors")</f>
        <v>Creams and Creamers Flavors</v>
      </c>
      <c r="D7" s="265" t="s">
        <v>25</v>
      </c>
      <c r="E7" s="265" t="s">
        <v>19</v>
      </c>
      <c r="F7" s="265" t="s">
        <v>19</v>
      </c>
      <c r="G7" s="265" t="s">
        <v>19</v>
      </c>
      <c r="H7" s="265" t="s">
        <v>19</v>
      </c>
      <c r="I7" s="265" t="s">
        <v>19</v>
      </c>
      <c r="J7" s="265" t="s">
        <v>19</v>
      </c>
      <c r="K7" s="265" t="s">
        <v>20</v>
      </c>
      <c r="L7" s="265" t="s">
        <v>21</v>
      </c>
      <c r="M7" s="265" t="s">
        <v>19</v>
      </c>
      <c r="N7" s="265" t="s">
        <v>19</v>
      </c>
      <c r="O7" s="265" t="s">
        <v>19</v>
      </c>
      <c r="P7" s="265" t="s">
        <v>19</v>
      </c>
      <c r="Q7" s="265" t="s">
        <v>19</v>
      </c>
      <c r="R7" s="265" t="s">
        <v>19</v>
      </c>
    </row>
    <row r="8" spans="2:18" ht="14" x14ac:dyDescent="0.25">
      <c r="B8" s="265" t="s">
        <v>30</v>
      </c>
      <c r="C8" s="55" t="str">
        <f ca="1">HYPERLINK("#7!"&amp;CELL("address",A1),"Creams and Creamers Fat")</f>
        <v>Creams and Creamers Fat</v>
      </c>
      <c r="D8" s="265" t="s">
        <v>25</v>
      </c>
      <c r="E8" s="265" t="s">
        <v>19</v>
      </c>
      <c r="F8" s="265" t="s">
        <v>31</v>
      </c>
      <c r="G8" s="265" t="s">
        <v>19</v>
      </c>
      <c r="H8" s="265" t="s">
        <v>19</v>
      </c>
      <c r="I8" s="265" t="s">
        <v>19</v>
      </c>
      <c r="J8" s="265" t="s">
        <v>19</v>
      </c>
      <c r="K8" s="265" t="s">
        <v>20</v>
      </c>
      <c r="L8" s="265" t="s">
        <v>21</v>
      </c>
      <c r="M8" s="265" t="s">
        <v>19</v>
      </c>
      <c r="N8" s="265" t="s">
        <v>19</v>
      </c>
      <c r="O8" s="265" t="s">
        <v>19</v>
      </c>
      <c r="P8" s="265" t="s">
        <v>19</v>
      </c>
      <c r="Q8" s="265" t="s">
        <v>19</v>
      </c>
      <c r="R8" s="265" t="s">
        <v>19</v>
      </c>
    </row>
    <row r="9" spans="2:18" ht="14" x14ac:dyDescent="0.25">
      <c r="B9" s="265" t="s">
        <v>32</v>
      </c>
      <c r="C9" s="55" t="str">
        <f ca="1">HYPERLINK("#8!"&amp;CELL("address",A1),"Creams and Creamers Form")</f>
        <v>Creams and Creamers Form</v>
      </c>
      <c r="D9" s="265" t="s">
        <v>25</v>
      </c>
      <c r="E9" s="265" t="s">
        <v>19</v>
      </c>
      <c r="F9" s="265" t="s">
        <v>19</v>
      </c>
      <c r="G9" s="265" t="s">
        <v>19</v>
      </c>
      <c r="H9" s="265" t="s">
        <v>19</v>
      </c>
      <c r="I9" s="265" t="s">
        <v>19</v>
      </c>
      <c r="J9" s="265" t="s">
        <v>19</v>
      </c>
      <c r="K9" s="265" t="s">
        <v>20</v>
      </c>
      <c r="L9" s="265" t="s">
        <v>21</v>
      </c>
      <c r="M9" s="265" t="s">
        <v>19</v>
      </c>
      <c r="N9" s="265" t="s">
        <v>19</v>
      </c>
      <c r="O9" s="265" t="s">
        <v>19</v>
      </c>
      <c r="P9" s="265" t="s">
        <v>19</v>
      </c>
      <c r="Q9" s="265" t="s">
        <v>33</v>
      </c>
      <c r="R9" s="265" t="s">
        <v>19</v>
      </c>
    </row>
    <row r="10" spans="2:18" ht="14" x14ac:dyDescent="0.25">
      <c r="B10" s="265" t="s">
        <v>34</v>
      </c>
      <c r="C10" s="55" t="str">
        <f ca="1">HYPERLINK("#2!"&amp;CELL("address",A1),"Creams and Creamers Organic")</f>
        <v>Creams and Creamers Organic</v>
      </c>
      <c r="D10" s="265" t="s">
        <v>25</v>
      </c>
      <c r="E10" s="265" t="s">
        <v>19</v>
      </c>
      <c r="F10" s="265" t="s">
        <v>19</v>
      </c>
      <c r="G10" s="265" t="s">
        <v>19</v>
      </c>
      <c r="H10" s="265" t="s">
        <v>19</v>
      </c>
      <c r="I10" s="265" t="s">
        <v>19</v>
      </c>
      <c r="J10" s="265" t="s">
        <v>19</v>
      </c>
      <c r="K10" s="265" t="s">
        <v>20</v>
      </c>
      <c r="L10" s="265" t="s">
        <v>21</v>
      </c>
      <c r="M10" s="265" t="s">
        <v>19</v>
      </c>
      <c r="N10" s="265" t="s">
        <v>19</v>
      </c>
      <c r="O10" s="265" t="s">
        <v>19</v>
      </c>
      <c r="P10" s="265" t="s">
        <v>35</v>
      </c>
      <c r="Q10" s="265" t="s">
        <v>19</v>
      </c>
      <c r="R10" s="265" t="s">
        <v>19</v>
      </c>
    </row>
    <row r="11" spans="2:18" ht="14" x14ac:dyDescent="0.25">
      <c r="B11" s="265" t="s">
        <v>36</v>
      </c>
      <c r="C11" s="55" t="str">
        <f ca="1">HYPERLINK("#9!"&amp;CELL("address",A1),"Creams and Creamers Package Type")</f>
        <v>Creams and Creamers Package Type</v>
      </c>
      <c r="D11" s="265" t="s">
        <v>25</v>
      </c>
      <c r="E11" s="265" t="s">
        <v>19</v>
      </c>
      <c r="F11" s="265" t="s">
        <v>19</v>
      </c>
      <c r="G11" s="265" t="s">
        <v>19</v>
      </c>
      <c r="H11" s="265" t="s">
        <v>19</v>
      </c>
      <c r="I11" s="265" t="s">
        <v>19</v>
      </c>
      <c r="J11" s="265" t="s">
        <v>19</v>
      </c>
      <c r="K11" s="265" t="s">
        <v>20</v>
      </c>
      <c r="L11" s="265" t="s">
        <v>21</v>
      </c>
      <c r="M11" s="265" t="s">
        <v>37</v>
      </c>
      <c r="N11" s="265" t="s">
        <v>19</v>
      </c>
      <c r="O11" s="265" t="s">
        <v>19</v>
      </c>
      <c r="P11" s="265" t="s">
        <v>19</v>
      </c>
      <c r="Q11" s="265" t="s">
        <v>19</v>
      </c>
      <c r="R11" s="265" t="s">
        <v>19</v>
      </c>
    </row>
    <row r="12" spans="2:18" ht="14" x14ac:dyDescent="0.25">
      <c r="B12" s="265" t="s">
        <v>38</v>
      </c>
      <c r="C12" s="55" t="str">
        <f ca="1">HYPERLINK("#10!"&amp;CELL("address",A1),"Creams and Creamers Size")</f>
        <v>Creams and Creamers Size</v>
      </c>
      <c r="D12" s="265" t="s">
        <v>25</v>
      </c>
      <c r="E12" s="265" t="s">
        <v>19</v>
      </c>
      <c r="F12" s="265" t="s">
        <v>19</v>
      </c>
      <c r="G12" s="265" t="s">
        <v>19</v>
      </c>
      <c r="H12" s="265" t="s">
        <v>39</v>
      </c>
      <c r="I12" s="265" t="s">
        <v>19</v>
      </c>
      <c r="J12" s="265" t="s">
        <v>19</v>
      </c>
      <c r="K12" s="265" t="s">
        <v>20</v>
      </c>
      <c r="L12" s="265" t="s">
        <v>21</v>
      </c>
      <c r="M12" s="265" t="s">
        <v>19</v>
      </c>
      <c r="N12" s="265" t="s">
        <v>19</v>
      </c>
      <c r="O12" s="265" t="s">
        <v>19</v>
      </c>
      <c r="P12" s="265" t="s">
        <v>19</v>
      </c>
      <c r="Q12" s="265" t="s">
        <v>19</v>
      </c>
      <c r="R12" s="265" t="s">
        <v>19</v>
      </c>
    </row>
    <row r="13" spans="2:18" ht="14" x14ac:dyDescent="0.25">
      <c r="B13" s="265" t="s">
        <v>40</v>
      </c>
      <c r="C13" s="55" t="str">
        <f ca="1">HYPERLINK("#11!"&amp;CELL("address",A1),"Creams and Creamers Sugar")</f>
        <v>Creams and Creamers Sugar</v>
      </c>
      <c r="D13" s="265" t="s">
        <v>25</v>
      </c>
      <c r="E13" s="265" t="s">
        <v>19</v>
      </c>
      <c r="F13" s="265" t="s">
        <v>19</v>
      </c>
      <c r="G13" s="265" t="s">
        <v>19</v>
      </c>
      <c r="H13" s="265" t="s">
        <v>19</v>
      </c>
      <c r="I13" s="265" t="s">
        <v>19</v>
      </c>
      <c r="J13" s="265" t="s">
        <v>19</v>
      </c>
      <c r="K13" s="265" t="s">
        <v>20</v>
      </c>
      <c r="L13" s="265" t="s">
        <v>21</v>
      </c>
      <c r="M13" s="265" t="s">
        <v>19</v>
      </c>
      <c r="N13" s="265" t="s">
        <v>19</v>
      </c>
      <c r="O13" s="265" t="s">
        <v>19</v>
      </c>
      <c r="P13" s="265" t="s">
        <v>19</v>
      </c>
      <c r="Q13" s="265" t="s">
        <v>19</v>
      </c>
      <c r="R13" s="265" t="s">
        <v>19</v>
      </c>
    </row>
    <row r="14" spans="2:18" ht="14" x14ac:dyDescent="0.25">
      <c r="B14" s="265" t="s">
        <v>41</v>
      </c>
      <c r="C14" s="55" t="str">
        <f ca="1">HYPERLINK("#12!"&amp;CELL("address",A1),"Creams and Creamers RFG vs. SS")</f>
        <v>Creams and Creamers RFG vs. SS</v>
      </c>
      <c r="D14" s="265" t="s">
        <v>25</v>
      </c>
      <c r="E14" s="265" t="s">
        <v>19</v>
      </c>
      <c r="F14" s="265" t="s">
        <v>19</v>
      </c>
      <c r="G14" s="265" t="s">
        <v>19</v>
      </c>
      <c r="H14" s="265" t="s">
        <v>19</v>
      </c>
      <c r="I14" s="265" t="s">
        <v>42</v>
      </c>
      <c r="J14" s="265" t="s">
        <v>19</v>
      </c>
      <c r="K14" s="265" t="s">
        <v>20</v>
      </c>
      <c r="L14" s="265" t="s">
        <v>21</v>
      </c>
      <c r="M14" s="265" t="s">
        <v>19</v>
      </c>
      <c r="N14" s="265" t="s">
        <v>43</v>
      </c>
      <c r="O14" s="265" t="s">
        <v>19</v>
      </c>
      <c r="P14" s="265" t="s">
        <v>19</v>
      </c>
      <c r="Q14" s="265" t="s">
        <v>19</v>
      </c>
      <c r="R14" s="265" t="s">
        <v>44</v>
      </c>
    </row>
    <row r="15" spans="2:18" ht="14" x14ac:dyDescent="0.25">
      <c r="B15" s="265" t="s">
        <v>45</v>
      </c>
      <c r="C15" s="55" t="str">
        <f ca="1">HYPERLINK("#13!"&amp;CELL("address",A1),"SR Report for Month Topline - Creams and Creamers")</f>
        <v>SR Report for Month Topline - Creams and Creamers</v>
      </c>
      <c r="D15" s="265" t="s">
        <v>46</v>
      </c>
      <c r="E15" s="265" t="s">
        <v>19</v>
      </c>
      <c r="F15" s="265" t="s">
        <v>19</v>
      </c>
      <c r="G15" s="265" t="s">
        <v>19</v>
      </c>
      <c r="H15" s="265" t="s">
        <v>19</v>
      </c>
      <c r="I15" s="265" t="s">
        <v>19</v>
      </c>
      <c r="J15" s="265" t="s">
        <v>19</v>
      </c>
      <c r="K15" s="265" t="s">
        <v>20</v>
      </c>
      <c r="L15" s="265" t="s">
        <v>21</v>
      </c>
      <c r="M15" s="265" t="s">
        <v>19</v>
      </c>
      <c r="N15" s="265" t="s">
        <v>19</v>
      </c>
      <c r="O15" s="265" t="s">
        <v>19</v>
      </c>
      <c r="P15" s="265" t="s">
        <v>19</v>
      </c>
      <c r="Q15" s="265" t="s">
        <v>19</v>
      </c>
      <c r="R15" s="265" t="s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8:Q128"/>
  <sheetViews>
    <sheetView workbookViewId="0">
      <selection activeCell="C21" sqref="C21:C23"/>
    </sheetView>
  </sheetViews>
  <sheetFormatPr defaultRowHeight="12.5" x14ac:dyDescent="0.25"/>
  <cols>
    <col min="1" max="1" width="29.54296875" customWidth="1"/>
    <col min="2" max="2" width="39" customWidth="1"/>
    <col min="3" max="3" width="26.453125" customWidth="1"/>
    <col min="4" max="4" width="13" customWidth="1"/>
    <col min="5" max="5" width="9.81640625" customWidth="1"/>
    <col min="6" max="6" width="10.453125" customWidth="1"/>
    <col min="7" max="7" width="12.81640625" customWidth="1"/>
    <col min="8" max="8" width="18.453125" customWidth="1"/>
    <col min="9" max="9" width="7.1796875" customWidth="1"/>
    <col min="10" max="11" width="10" customWidth="1"/>
    <col min="12" max="12" width="14.1796875" customWidth="1"/>
    <col min="13" max="13" width="12.453125" customWidth="1"/>
    <col min="14" max="14" width="11" customWidth="1"/>
    <col min="15" max="15" width="13" customWidth="1"/>
    <col min="16" max="16" width="9.81640625" customWidth="1"/>
    <col min="17" max="17" width="10.17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11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0" t="s">
        <v>224</v>
      </c>
      <c r="C9" s="255" t="s">
        <v>37</v>
      </c>
      <c r="D9" s="412">
        <v>21607007.17018557</v>
      </c>
      <c r="E9" s="412">
        <v>-378492.02006307617</v>
      </c>
      <c r="F9" s="413">
        <v>-1.7215529963083617E-2</v>
      </c>
      <c r="G9" s="422">
        <v>5.6519589714050218</v>
      </c>
      <c r="H9" s="422">
        <v>-0.1029256741646094</v>
      </c>
      <c r="I9" s="423">
        <v>5.0993327889073017</v>
      </c>
      <c r="J9" s="423">
        <v>-0.33858217688414705</v>
      </c>
      <c r="K9" s="413">
        <v>-6.2263234900523844E-2</v>
      </c>
      <c r="L9" s="414">
        <v>110181320.13308245</v>
      </c>
      <c r="M9" s="414">
        <v>-9373954.9439664483</v>
      </c>
      <c r="N9" s="413">
        <v>-7.8406870277579019E-2</v>
      </c>
      <c r="O9" s="412">
        <v>30209923.256451383</v>
      </c>
      <c r="P9" s="412">
        <v>14715.301606237888</v>
      </c>
      <c r="Q9" s="413">
        <v>4.8733897207277425E-4</v>
      </c>
    </row>
    <row r="10" spans="1:17" x14ac:dyDescent="0.25">
      <c r="A10" s="430" t="s">
        <v>178</v>
      </c>
      <c r="B10" s="430" t="s">
        <v>96</v>
      </c>
      <c r="C10" s="259" t="s">
        <v>227</v>
      </c>
      <c r="D10" s="416">
        <v>5550245.2225774033</v>
      </c>
      <c r="E10" s="416">
        <v>161055.58066796698</v>
      </c>
      <c r="F10" s="417">
        <v>2.9884934724787975E-2</v>
      </c>
      <c r="G10" s="424">
        <v>1.4518326407800604</v>
      </c>
      <c r="H10" s="424">
        <v>4.1168072561231783E-2</v>
      </c>
      <c r="I10" s="425">
        <v>2.3030891292768438</v>
      </c>
      <c r="J10" s="425">
        <v>-9.0816741749090379E-2</v>
      </c>
      <c r="K10" s="417">
        <v>-3.7936638548854006E-2</v>
      </c>
      <c r="L10" s="418">
        <v>12782709.436938753</v>
      </c>
      <c r="M10" s="418">
        <v>-118503.28690039925</v>
      </c>
      <c r="N10" s="417">
        <v>-9.1854377907765374E-3</v>
      </c>
      <c r="O10" s="416">
        <v>2547554.9107754929</v>
      </c>
      <c r="P10" s="416">
        <v>-56387.329239590093</v>
      </c>
      <c r="Q10" s="417">
        <v>-2.1654600617893691E-2</v>
      </c>
    </row>
    <row r="11" spans="1:17" x14ac:dyDescent="0.25">
      <c r="A11" s="430" t="s">
        <v>178</v>
      </c>
      <c r="B11" s="430" t="s">
        <v>96</v>
      </c>
      <c r="C11" s="255" t="s">
        <v>228</v>
      </c>
      <c r="D11" s="412">
        <v>151289659.97901195</v>
      </c>
      <c r="E11" s="412">
        <v>-1980559.4346193075</v>
      </c>
      <c r="F11" s="413">
        <v>-1.2922010826345592E-2</v>
      </c>
      <c r="G11" s="422">
        <v>39.574335504413497</v>
      </c>
      <c r="H11" s="422">
        <v>-0.54540090429250654</v>
      </c>
      <c r="I11" s="423">
        <v>2.3953408598800112</v>
      </c>
      <c r="J11" s="423">
        <v>2.8360882542296295E-2</v>
      </c>
      <c r="K11" s="413">
        <v>1.198188527737167E-2</v>
      </c>
      <c r="L11" s="414">
        <v>362390304.22508103</v>
      </c>
      <c r="M11" s="414">
        <v>-397236.24914246798</v>
      </c>
      <c r="N11" s="413">
        <v>-1.0949556002480523E-3</v>
      </c>
      <c r="O11" s="412">
        <v>81855164.216432095</v>
      </c>
      <c r="P11" s="412">
        <v>1108422.0818912983</v>
      </c>
      <c r="Q11" s="413">
        <v>1.3727143072155624E-2</v>
      </c>
    </row>
    <row r="12" spans="1:17" x14ac:dyDescent="0.25">
      <c r="A12" s="430" t="s">
        <v>178</v>
      </c>
      <c r="B12" s="430" t="s">
        <v>96</v>
      </c>
      <c r="C12" s="259" t="s">
        <v>229</v>
      </c>
      <c r="D12" s="416">
        <v>7044215.4230269976</v>
      </c>
      <c r="E12" s="416">
        <v>4237969.6306454232</v>
      </c>
      <c r="F12" s="417">
        <v>1.5101918877351042</v>
      </c>
      <c r="G12" s="424">
        <v>1.842625230005194</v>
      </c>
      <c r="H12" s="424">
        <v>1.1080673888334984</v>
      </c>
      <c r="I12" s="425">
        <v>2.4624194872398921</v>
      </c>
      <c r="J12" s="425">
        <v>-0.41328827593865869</v>
      </c>
      <c r="K12" s="417">
        <v>-0.14371706375401883</v>
      </c>
      <c r="L12" s="418">
        <v>17345813.329977479</v>
      </c>
      <c r="M12" s="418">
        <v>9275870.5194386411</v>
      </c>
      <c r="N12" s="417">
        <v>1.1494344801706571</v>
      </c>
      <c r="O12" s="416">
        <v>3400072.4496301333</v>
      </c>
      <c r="P12" s="416">
        <v>1686969.5958926224</v>
      </c>
      <c r="Q12" s="417">
        <v>0.98474507366100461</v>
      </c>
    </row>
    <row r="13" spans="1:17" x14ac:dyDescent="0.25">
      <c r="A13" s="430" t="s">
        <v>178</v>
      </c>
      <c r="B13" s="430" t="s">
        <v>96</v>
      </c>
      <c r="C13" s="255" t="s">
        <v>230</v>
      </c>
      <c r="D13" s="412">
        <v>137176.97258699415</v>
      </c>
      <c r="E13" s="412">
        <v>30296.033396651124</v>
      </c>
      <c r="F13" s="413">
        <v>0.28345590547906085</v>
      </c>
      <c r="G13" s="422">
        <v>3.5882740019314928E-2</v>
      </c>
      <c r="H13" s="422">
        <v>7.9057779986672558E-3</v>
      </c>
      <c r="I13" s="423">
        <v>3.4559902069473432</v>
      </c>
      <c r="J13" s="423">
        <v>0.26175787437301068</v>
      </c>
      <c r="K13" s="413">
        <v>8.1947036758610411E-2</v>
      </c>
      <c r="L13" s="414">
        <v>474082.2738793359</v>
      </c>
      <c r="M13" s="414">
        <v>132679.72218163114</v>
      </c>
      <c r="N13" s="413">
        <v>0.38863131374340909</v>
      </c>
      <c r="O13" s="412">
        <v>121694.8498252444</v>
      </c>
      <c r="P13" s="412">
        <v>23203.341514687985</v>
      </c>
      <c r="Q13" s="413">
        <v>0.23558722891647532</v>
      </c>
    </row>
    <row r="14" spans="1:17" x14ac:dyDescent="0.25">
      <c r="A14" s="430" t="s">
        <v>178</v>
      </c>
      <c r="B14" s="430" t="s">
        <v>96</v>
      </c>
      <c r="C14" s="259" t="s">
        <v>231</v>
      </c>
      <c r="D14" s="416">
        <v>192597695.71315908</v>
      </c>
      <c r="E14" s="416">
        <v>-1739526.8342449665</v>
      </c>
      <c r="F14" s="417">
        <v>-8.951073867594507E-3</v>
      </c>
      <c r="G14" s="424">
        <v>50.379687736669318</v>
      </c>
      <c r="H14" s="424">
        <v>-0.48967340100041667</v>
      </c>
      <c r="I14" s="425">
        <v>2.066608439190861</v>
      </c>
      <c r="J14" s="425">
        <v>3.6685939647559174E-2</v>
      </c>
      <c r="K14" s="417">
        <v>1.8072581419149199E-2</v>
      </c>
      <c r="L14" s="418">
        <v>398024023.32952809</v>
      </c>
      <c r="M14" s="418">
        <v>3534522.78179878</v>
      </c>
      <c r="N14" s="417">
        <v>8.9597385402938948E-3</v>
      </c>
      <c r="O14" s="416">
        <v>89445442.715930969</v>
      </c>
      <c r="P14" s="416">
        <v>290480.73773780465</v>
      </c>
      <c r="Q14" s="417">
        <v>3.2581555899138257E-3</v>
      </c>
    </row>
    <row r="15" spans="1:17" x14ac:dyDescent="0.25">
      <c r="A15" s="430" t="s">
        <v>178</v>
      </c>
      <c r="B15" s="430" t="s">
        <v>96</v>
      </c>
      <c r="C15" s="255" t="s">
        <v>232</v>
      </c>
      <c r="D15" s="412">
        <v>3703823.400605862</v>
      </c>
      <c r="E15" s="412">
        <v>-140363.70084874704</v>
      </c>
      <c r="F15" s="413">
        <v>-3.6513233394814361E-2</v>
      </c>
      <c r="G15" s="422">
        <v>0.96884578843662073</v>
      </c>
      <c r="H15" s="422">
        <v>-3.7401699210611317E-2</v>
      </c>
      <c r="I15" s="423">
        <v>4.196622506568815</v>
      </c>
      <c r="J15" s="423">
        <v>0.29291991460883304</v>
      </c>
      <c r="K15" s="413">
        <v>7.5036432132951761E-2</v>
      </c>
      <c r="L15" s="414">
        <v>15543548.643338805</v>
      </c>
      <c r="M15" s="414">
        <v>536985.49141131714</v>
      </c>
      <c r="N15" s="413">
        <v>3.5783375978552766E-2</v>
      </c>
      <c r="O15" s="412">
        <v>2213724.7775815604</v>
      </c>
      <c r="P15" s="412">
        <v>-73443.566089101136</v>
      </c>
      <c r="Q15" s="413">
        <v>-3.2111132655514123E-2</v>
      </c>
    </row>
    <row r="16" spans="1:17" x14ac:dyDescent="0.25">
      <c r="A16" s="430" t="s">
        <v>178</v>
      </c>
      <c r="B16" s="430" t="s">
        <v>96</v>
      </c>
      <c r="C16" s="259" t="s">
        <v>233</v>
      </c>
      <c r="D16" s="416">
        <v>38731.366498708725</v>
      </c>
      <c r="E16" s="416">
        <v>-2004.5235792398453</v>
      </c>
      <c r="F16" s="417">
        <v>-4.9207801165119198E-2</v>
      </c>
      <c r="G16" s="424">
        <v>1.0131347327880421E-2</v>
      </c>
      <c r="H16" s="424">
        <v>-5.3160584432577346E-4</v>
      </c>
      <c r="I16" s="425">
        <v>3.3309995273322004</v>
      </c>
      <c r="J16" s="425">
        <v>0.45846983381221929</v>
      </c>
      <c r="K16" s="417">
        <v>0.15960490672958477</v>
      </c>
      <c r="L16" s="418">
        <v>129014.16350012898</v>
      </c>
      <c r="M16" s="418">
        <v>11999.109659255744</v>
      </c>
      <c r="N16" s="417">
        <v>0.10254329904913882</v>
      </c>
      <c r="O16" s="416">
        <v>48620.058515787125</v>
      </c>
      <c r="P16" s="416">
        <v>-4076.125651717186</v>
      </c>
      <c r="Q16" s="417">
        <v>-7.7351438555028698E-2</v>
      </c>
    </row>
    <row r="17" spans="1:17" x14ac:dyDescent="0.25">
      <c r="A17" s="430" t="s">
        <v>178</v>
      </c>
      <c r="B17" s="430" t="s">
        <v>220</v>
      </c>
      <c r="C17" s="255" t="s">
        <v>37</v>
      </c>
      <c r="D17" s="412">
        <v>157526591.52810547</v>
      </c>
      <c r="E17" s="412">
        <v>2406375.4578567743</v>
      </c>
      <c r="F17" s="413">
        <v>1.551297128652147E-2</v>
      </c>
      <c r="G17" s="422">
        <v>3.6639876815412644</v>
      </c>
      <c r="H17" s="422">
        <v>-1.6203287743907335E-2</v>
      </c>
      <c r="I17" s="423">
        <v>5.4970183403066137</v>
      </c>
      <c r="J17" s="423">
        <v>-0.131609923735164</v>
      </c>
      <c r="K17" s="413">
        <v>-2.3382237653878778E-2</v>
      </c>
      <c r="L17" s="414">
        <v>865926562.71598423</v>
      </c>
      <c r="M17" s="414">
        <v>-7187469.7812851667</v>
      </c>
      <c r="N17" s="413">
        <v>-8.2319943486965381E-3</v>
      </c>
      <c r="O17" s="412">
        <v>216498344.82125697</v>
      </c>
      <c r="P17" s="412">
        <v>4350132.8957293928</v>
      </c>
      <c r="Q17" s="413">
        <v>2.0505159370640662E-2</v>
      </c>
    </row>
    <row r="18" spans="1:17" x14ac:dyDescent="0.25">
      <c r="A18" s="430" t="s">
        <v>178</v>
      </c>
      <c r="B18" s="430" t="s">
        <v>168</v>
      </c>
      <c r="C18" s="259" t="s">
        <v>227</v>
      </c>
      <c r="D18" s="416">
        <v>52037069.485935219</v>
      </c>
      <c r="E18" s="416">
        <v>2495320.2428732514</v>
      </c>
      <c r="F18" s="417">
        <v>5.0368028602112924E-2</v>
      </c>
      <c r="G18" s="424">
        <v>1.2103555325511874</v>
      </c>
      <c r="H18" s="424">
        <v>3.4989079449167626E-2</v>
      </c>
      <c r="I18" s="425">
        <v>2.4370777063408755</v>
      </c>
      <c r="J18" s="425">
        <v>-2.187215208863158E-2</v>
      </c>
      <c r="K18" s="417">
        <v>-8.8949158575364288E-3</v>
      </c>
      <c r="L18" s="418">
        <v>126818381.94748376</v>
      </c>
      <c r="M18" s="418">
        <v>4997704.6599064022</v>
      </c>
      <c r="N18" s="417">
        <v>4.1025093368250727E-2</v>
      </c>
      <c r="O18" s="416">
        <v>23626716.696098063</v>
      </c>
      <c r="P18" s="416">
        <v>851798.88275820389</v>
      </c>
      <c r="Q18" s="417">
        <v>3.7400744526914748E-2</v>
      </c>
    </row>
    <row r="19" spans="1:17" x14ac:dyDescent="0.25">
      <c r="A19" s="430" t="s">
        <v>178</v>
      </c>
      <c r="B19" s="430" t="s">
        <v>168</v>
      </c>
      <c r="C19" s="255" t="s">
        <v>228</v>
      </c>
      <c r="D19" s="412">
        <v>1628454026.7814572</v>
      </c>
      <c r="E19" s="412">
        <v>38017974.766577959</v>
      </c>
      <c r="F19" s="413">
        <v>2.3904120331285274E-2</v>
      </c>
      <c r="G19" s="422">
        <v>37.877004994543903</v>
      </c>
      <c r="H19" s="422">
        <v>0.14428037533601668</v>
      </c>
      <c r="I19" s="423">
        <v>2.3307068460537925</v>
      </c>
      <c r="J19" s="423">
        <v>0.13453216104098065</v>
      </c>
      <c r="K19" s="413">
        <v>6.1257495571303257E-2</v>
      </c>
      <c r="L19" s="414">
        <v>3795448948.7034082</v>
      </c>
      <c r="M19" s="414">
        <v>302573553.13661098</v>
      </c>
      <c r="N19" s="413">
        <v>8.6625922447918197E-2</v>
      </c>
      <c r="O19" s="412">
        <v>850423343.7388314</v>
      </c>
      <c r="P19" s="412">
        <v>35819841.673179507</v>
      </c>
      <c r="Q19" s="413">
        <v>4.3972118438416259E-2</v>
      </c>
    </row>
    <row r="20" spans="1:17" x14ac:dyDescent="0.25">
      <c r="A20" s="430" t="s">
        <v>178</v>
      </c>
      <c r="B20" s="430" t="s">
        <v>168</v>
      </c>
      <c r="C20" s="259" t="s">
        <v>229</v>
      </c>
      <c r="D20" s="416">
        <v>61088520.693324886</v>
      </c>
      <c r="E20" s="416">
        <v>34170324.413022012</v>
      </c>
      <c r="F20" s="417">
        <v>1.2694135987865507</v>
      </c>
      <c r="G20" s="424">
        <v>1.4208876427316484</v>
      </c>
      <c r="H20" s="424">
        <v>0.78225971034562358</v>
      </c>
      <c r="I20" s="425">
        <v>2.6143244199710045</v>
      </c>
      <c r="J20" s="425">
        <v>-0.17037716586400053</v>
      </c>
      <c r="K20" s="417">
        <v>-6.1183276057535693E-2</v>
      </c>
      <c r="L20" s="418">
        <v>159705211.42846328</v>
      </c>
      <c r="M20" s="418">
        <v>84746067.558885947</v>
      </c>
      <c r="N20" s="417">
        <v>1.1305634400832678</v>
      </c>
      <c r="O20" s="416">
        <v>31564209.05626338</v>
      </c>
      <c r="P20" s="416">
        <v>14257538.953915216</v>
      </c>
      <c r="Q20" s="417">
        <v>0.82381757262367628</v>
      </c>
    </row>
    <row r="21" spans="1:17" x14ac:dyDescent="0.25">
      <c r="A21" s="430" t="s">
        <v>178</v>
      </c>
      <c r="B21" s="430" t="s">
        <v>168</v>
      </c>
      <c r="C21" s="255" t="s">
        <v>230</v>
      </c>
      <c r="D21" s="412">
        <v>1558439.9397353076</v>
      </c>
      <c r="E21" s="412">
        <v>320010.05429955502</v>
      </c>
      <c r="F21" s="413">
        <v>0.25839981581755567</v>
      </c>
      <c r="G21" s="422">
        <v>3.624851325874906E-2</v>
      </c>
      <c r="H21" s="422">
        <v>6.8670528924901775E-3</v>
      </c>
      <c r="I21" s="423">
        <v>3.337834948832592</v>
      </c>
      <c r="J21" s="423">
        <v>0.10112343319249995</v>
      </c>
      <c r="K21" s="413">
        <v>3.1242646341467901E-2</v>
      </c>
      <c r="L21" s="414">
        <v>5201815.2965050684</v>
      </c>
      <c r="M21" s="414">
        <v>1193375.0250023282</v>
      </c>
      <c r="N21" s="413">
        <v>0.29771555621931195</v>
      </c>
      <c r="O21" s="412">
        <v>1387007.6610011617</v>
      </c>
      <c r="P21" s="412">
        <v>229748.69440122042</v>
      </c>
      <c r="Q21" s="413">
        <v>0.19852833378878751</v>
      </c>
    </row>
    <row r="22" spans="1:17" x14ac:dyDescent="0.25">
      <c r="A22" s="430" t="s">
        <v>178</v>
      </c>
      <c r="B22" s="430" t="s">
        <v>168</v>
      </c>
      <c r="C22" s="259" t="s">
        <v>231</v>
      </c>
      <c r="D22" s="416">
        <v>2347717958.1227727</v>
      </c>
      <c r="E22" s="416">
        <v>7054916.4218029976</v>
      </c>
      <c r="F22" s="417">
        <v>3.0140675082715707E-3</v>
      </c>
      <c r="G22" s="424">
        <v>54.606714935238749</v>
      </c>
      <c r="H22" s="424">
        <v>-0.92497014381272891</v>
      </c>
      <c r="I22" s="425">
        <v>2.0195465139868647</v>
      </c>
      <c r="J22" s="425">
        <v>-1.6919013671759853E-2</v>
      </c>
      <c r="K22" s="417">
        <v>-8.3080285140952354E-3</v>
      </c>
      <c r="L22" s="418">
        <v>4741325618.151206</v>
      </c>
      <c r="M22" s="418">
        <v>-25353978.137400627</v>
      </c>
      <c r="N22" s="417">
        <v>-5.3190019646257606E-3</v>
      </c>
      <c r="O22" s="416">
        <v>1057608731.5421529</v>
      </c>
      <c r="P22" s="416">
        <v>1613385.0890974998</v>
      </c>
      <c r="Q22" s="417">
        <v>1.5278335217258682E-3</v>
      </c>
    </row>
    <row r="23" spans="1:17" x14ac:dyDescent="0.25">
      <c r="A23" s="430" t="s">
        <v>178</v>
      </c>
      <c r="B23" s="430" t="s">
        <v>168</v>
      </c>
      <c r="C23" s="255" t="s">
        <v>232</v>
      </c>
      <c r="D23" s="412">
        <v>46405810.584510945</v>
      </c>
      <c r="E23" s="412">
        <v>-3711043.4180385768</v>
      </c>
      <c r="F23" s="413">
        <v>-7.4047812694902806E-2</v>
      </c>
      <c r="G23" s="422">
        <v>1.0793753402786537</v>
      </c>
      <c r="H23" s="422">
        <v>-0.10963533919100188</v>
      </c>
      <c r="I23" s="423">
        <v>4.0891554130016008</v>
      </c>
      <c r="J23" s="423">
        <v>0.34032677469843708</v>
      </c>
      <c r="K23" s="413">
        <v>9.0782163586031389E-2</v>
      </c>
      <c r="L23" s="414">
        <v>189760571.54637989</v>
      </c>
      <c r="M23" s="414">
        <v>1881073.9999637008</v>
      </c>
      <c r="N23" s="413">
        <v>1.0012130245871963E-2</v>
      </c>
      <c r="O23" s="412">
        <v>27727737.341593806</v>
      </c>
      <c r="P23" s="412">
        <v>-1813347.8932705671</v>
      </c>
      <c r="Q23" s="413">
        <v>-6.1383929495266304E-2</v>
      </c>
    </row>
    <row r="24" spans="1:17" x14ac:dyDescent="0.25">
      <c r="A24" s="430" t="s">
        <v>178</v>
      </c>
      <c r="B24" s="430" t="s">
        <v>168</v>
      </c>
      <c r="C24" s="259" t="s">
        <v>233</v>
      </c>
      <c r="D24" s="416">
        <v>357011.42713558674</v>
      </c>
      <c r="E24" s="416">
        <v>-28600.728581045521</v>
      </c>
      <c r="F24" s="417">
        <v>-7.4169675818162778E-2</v>
      </c>
      <c r="G24" s="424">
        <v>8.303902588794803E-3</v>
      </c>
      <c r="H24" s="424">
        <v>-8.4465592321927851E-4</v>
      </c>
      <c r="I24" s="425">
        <v>3.2472554597032661</v>
      </c>
      <c r="J24" s="425">
        <v>0.21489793798451329</v>
      </c>
      <c r="K24" s="417">
        <v>7.0868272110179223E-2</v>
      </c>
      <c r="L24" s="418">
        <v>1159307.3059424888</v>
      </c>
      <c r="M24" s="418">
        <v>-10006.614911023993</v>
      </c>
      <c r="N24" s="417">
        <v>-8.5576804761888954E-3</v>
      </c>
      <c r="O24" s="416">
        <v>370046.64199960232</v>
      </c>
      <c r="P24" s="416">
        <v>-35336.183058449591</v>
      </c>
      <c r="Q24" s="417">
        <v>-8.7167439946153003E-2</v>
      </c>
    </row>
    <row r="25" spans="1:17" x14ac:dyDescent="0.25">
      <c r="A25" s="430" t="s">
        <v>178</v>
      </c>
      <c r="B25" s="430" t="s">
        <v>223</v>
      </c>
      <c r="C25" s="255" t="s">
        <v>37</v>
      </c>
      <c r="D25" s="412">
        <v>140896902.39049137</v>
      </c>
      <c r="E25" s="412">
        <v>915002.56512269378</v>
      </c>
      <c r="F25" s="413">
        <v>6.5365777022899745E-3</v>
      </c>
      <c r="G25" s="422">
        <v>3.5854792226833405</v>
      </c>
      <c r="H25" s="422">
        <v>-4.4315762944843851E-2</v>
      </c>
      <c r="I25" s="423">
        <v>5.5003288256589533</v>
      </c>
      <c r="J25" s="423">
        <v>-0.13723136331058683</v>
      </c>
      <c r="K25" s="413">
        <v>-2.4342332269745685E-2</v>
      </c>
      <c r="L25" s="414">
        <v>774979293.66447556</v>
      </c>
      <c r="M25" s="414">
        <v>-14177091.967345119</v>
      </c>
      <c r="N25" s="413">
        <v>-1.7964870113791883E-2</v>
      </c>
      <c r="O25" s="412">
        <v>193544748.4049117</v>
      </c>
      <c r="P25" s="412">
        <v>2709379.3189191818</v>
      </c>
      <c r="Q25" s="413">
        <v>1.4197469430828127E-2</v>
      </c>
    </row>
    <row r="26" spans="1:17" x14ac:dyDescent="0.25">
      <c r="A26" s="430" t="s">
        <v>178</v>
      </c>
      <c r="B26" s="430" t="s">
        <v>169</v>
      </c>
      <c r="C26" s="259" t="s">
        <v>227</v>
      </c>
      <c r="D26" s="416">
        <v>46752921.139264919</v>
      </c>
      <c r="E26" s="416">
        <v>1857490.0990358517</v>
      </c>
      <c r="F26" s="417">
        <v>4.1373700084790951E-2</v>
      </c>
      <c r="G26" s="424">
        <v>1.1897467190584592</v>
      </c>
      <c r="H26" s="424">
        <v>2.5587562262201491E-2</v>
      </c>
      <c r="I26" s="425">
        <v>2.4467958045343723</v>
      </c>
      <c r="J26" s="425">
        <v>-2.2175255840666264E-2</v>
      </c>
      <c r="K26" s="417">
        <v>-8.9815778712682946E-3</v>
      </c>
      <c r="L26" s="418">
        <v>114394851.29327977</v>
      </c>
      <c r="M26" s="418">
        <v>3549331.3118909895</v>
      </c>
      <c r="N26" s="417">
        <v>3.2020521104388619E-2</v>
      </c>
      <c r="O26" s="416">
        <v>21105300.857679855</v>
      </c>
      <c r="P26" s="416">
        <v>483807.57658260316</v>
      </c>
      <c r="Q26" s="417">
        <v>2.3461326005235844E-2</v>
      </c>
    </row>
    <row r="27" spans="1:17" x14ac:dyDescent="0.25">
      <c r="A27" s="430" t="s">
        <v>178</v>
      </c>
      <c r="B27" s="430" t="s">
        <v>169</v>
      </c>
      <c r="C27" s="255" t="s">
        <v>228</v>
      </c>
      <c r="D27" s="412">
        <v>1481848365.3892107</v>
      </c>
      <c r="E27" s="412">
        <v>29495863.577748537</v>
      </c>
      <c r="F27" s="413">
        <v>2.0309025213203755E-2</v>
      </c>
      <c r="G27" s="422">
        <v>37.709392010230957</v>
      </c>
      <c r="H27" s="422">
        <v>4.9224266998159294E-2</v>
      </c>
      <c r="I27" s="423">
        <v>2.3307070903126719</v>
      </c>
      <c r="J27" s="423">
        <v>0.12852874003663439</v>
      </c>
      <c r="K27" s="413">
        <v>5.8364364548640503E-2</v>
      </c>
      <c r="L27" s="414">
        <v>3453754491.9808764</v>
      </c>
      <c r="M27" s="414">
        <v>255415255.52243471</v>
      </c>
      <c r="N27" s="413">
        <v>7.9858713113015178E-2</v>
      </c>
      <c r="O27" s="412">
        <v>774067385.04405212</v>
      </c>
      <c r="P27" s="412">
        <v>31222233.122998476</v>
      </c>
      <c r="Q27" s="413">
        <v>4.203060764717307E-2</v>
      </c>
    </row>
    <row r="28" spans="1:17" x14ac:dyDescent="0.25">
      <c r="A28" s="430" t="s">
        <v>178</v>
      </c>
      <c r="B28" s="430" t="s">
        <v>169</v>
      </c>
      <c r="C28" s="259" t="s">
        <v>229</v>
      </c>
      <c r="D28" s="416">
        <v>58161136.75170742</v>
      </c>
      <c r="E28" s="416">
        <v>33121406.193315979</v>
      </c>
      <c r="F28" s="417">
        <v>1.3227540973765057</v>
      </c>
      <c r="G28" s="424">
        <v>1.4800577149165537</v>
      </c>
      <c r="H28" s="424">
        <v>0.8307659955177118</v>
      </c>
      <c r="I28" s="425">
        <v>2.604855777232121</v>
      </c>
      <c r="J28" s="425">
        <v>-0.18598977370056557</v>
      </c>
      <c r="K28" s="417">
        <v>-6.664280423487022E-2</v>
      </c>
      <c r="L28" s="418">
        <v>151501373.07807252</v>
      </c>
      <c r="M28" s="418">
        <v>81619352.452632532</v>
      </c>
      <c r="N28" s="417">
        <v>1.1679592507793009</v>
      </c>
      <c r="O28" s="416">
        <v>29858510.607688706</v>
      </c>
      <c r="P28" s="416">
        <v>13859521.207713697</v>
      </c>
      <c r="Q28" s="417">
        <v>0.86627479156498133</v>
      </c>
    </row>
    <row r="29" spans="1:17" x14ac:dyDescent="0.25">
      <c r="A29" s="430" t="s">
        <v>178</v>
      </c>
      <c r="B29" s="430" t="s">
        <v>169</v>
      </c>
      <c r="C29" s="255" t="s">
        <v>230</v>
      </c>
      <c r="D29" s="412">
        <v>1463737.1588381329</v>
      </c>
      <c r="E29" s="412">
        <v>324951.63008994842</v>
      </c>
      <c r="F29" s="413">
        <v>0.28534927946191335</v>
      </c>
      <c r="G29" s="422">
        <v>3.724850640036393E-2</v>
      </c>
      <c r="H29" s="422">
        <v>7.7192743559865509E-3</v>
      </c>
      <c r="I29" s="423">
        <v>3.3390796880550728</v>
      </c>
      <c r="J29" s="423">
        <v>0.10457519034457663</v>
      </c>
      <c r="K29" s="413">
        <v>3.2331131528368216E-2</v>
      </c>
      <c r="L29" s="414">
        <v>4887535.0157278515</v>
      </c>
      <c r="M29" s="414">
        <v>1204128.1010642233</v>
      </c>
      <c r="N29" s="413">
        <v>0.32690607607608985</v>
      </c>
      <c r="O29" s="412">
        <v>1296199.0608459271</v>
      </c>
      <c r="P29" s="412">
        <v>234685.91821797262</v>
      </c>
      <c r="Q29" s="413">
        <v>0.22108621061155034</v>
      </c>
    </row>
    <row r="30" spans="1:17" x14ac:dyDescent="0.25">
      <c r="A30" s="430" t="s">
        <v>178</v>
      </c>
      <c r="B30" s="430" t="s">
        <v>169</v>
      </c>
      <c r="C30" s="259" t="s">
        <v>231</v>
      </c>
      <c r="D30" s="416">
        <v>2153652672.0785775</v>
      </c>
      <c r="E30" s="416">
        <v>7937298.2115869522</v>
      </c>
      <c r="F30" s="417">
        <v>3.69913843572012E-3</v>
      </c>
      <c r="G30" s="424">
        <v>54.805157371119883</v>
      </c>
      <c r="H30" s="424">
        <v>-0.83422825205059326</v>
      </c>
      <c r="I30" s="425">
        <v>2.0194067254245787</v>
      </c>
      <c r="J30" s="425">
        <v>-1.9470865554340744E-2</v>
      </c>
      <c r="K30" s="417">
        <v>-9.5497962410741218E-3</v>
      </c>
      <c r="L30" s="418">
        <v>4349100690.2240944</v>
      </c>
      <c r="M30" s="418">
        <v>-25750302.17226696</v>
      </c>
      <c r="N30" s="417">
        <v>-5.8859838236826473E-3</v>
      </c>
      <c r="O30" s="416">
        <v>969398908.38048828</v>
      </c>
      <c r="P30" s="416">
        <v>2014500.2348333597</v>
      </c>
      <c r="Q30" s="417">
        <v>2.0824195819890094E-3</v>
      </c>
    </row>
    <row r="31" spans="1:17" x14ac:dyDescent="0.25">
      <c r="A31" s="430" t="s">
        <v>178</v>
      </c>
      <c r="B31" s="430" t="s">
        <v>169</v>
      </c>
      <c r="C31" s="255" t="s">
        <v>232</v>
      </c>
      <c r="D31" s="412">
        <v>42661965.976565607</v>
      </c>
      <c r="E31" s="412">
        <v>-3765387.387089178</v>
      </c>
      <c r="F31" s="413">
        <v>-8.1102779165458008E-2</v>
      </c>
      <c r="G31" s="422">
        <v>1.0856419836957505</v>
      </c>
      <c r="H31" s="422">
        <v>-0.11824062288136838</v>
      </c>
      <c r="I31" s="423">
        <v>4.1050082068972031</v>
      </c>
      <c r="J31" s="423">
        <v>0.35301797160885062</v>
      </c>
      <c r="K31" s="413">
        <v>9.4088190392563761E-2</v>
      </c>
      <c r="L31" s="414">
        <v>175127720.45617107</v>
      </c>
      <c r="M31" s="414">
        <v>932743.98545646667</v>
      </c>
      <c r="N31" s="413">
        <v>5.354597499620078E-3</v>
      </c>
      <c r="O31" s="412">
        <v>25524579.341301724</v>
      </c>
      <c r="P31" s="412">
        <v>-1667068.0649900921</v>
      </c>
      <c r="Q31" s="413">
        <v>-6.1308093624527979E-2</v>
      </c>
    </row>
    <row r="32" spans="1:17" x14ac:dyDescent="0.25">
      <c r="A32" s="430" t="s">
        <v>178</v>
      </c>
      <c r="B32" s="430" t="s">
        <v>169</v>
      </c>
      <c r="C32" s="259" t="s">
        <v>233</v>
      </c>
      <c r="D32" s="416">
        <v>327643.57874244452</v>
      </c>
      <c r="E32" s="416">
        <v>-17069.119048868073</v>
      </c>
      <c r="F32" s="417">
        <v>-4.9516943118821911E-2</v>
      </c>
      <c r="G32" s="424">
        <v>8.3377222926508295E-3</v>
      </c>
      <c r="H32" s="424">
        <v>-6.0083636019087755E-4</v>
      </c>
      <c r="I32" s="425">
        <v>3.2716075256381445</v>
      </c>
      <c r="J32" s="425">
        <v>0.23643764103300091</v>
      </c>
      <c r="K32" s="417">
        <v>7.7899310424846269E-2</v>
      </c>
      <c r="L32" s="418">
        <v>1071921.1979407954</v>
      </c>
      <c r="M32" s="418">
        <v>25659.598763609538</v>
      </c>
      <c r="N32" s="417">
        <v>2.4525031582721835E-2</v>
      </c>
      <c r="O32" s="416">
        <v>336120.036226511</v>
      </c>
      <c r="P32" s="416">
        <v>-21433.159183928336</v>
      </c>
      <c r="Q32" s="417">
        <v>-5.9943973257811249E-2</v>
      </c>
    </row>
    <row r="33" spans="1:17" x14ac:dyDescent="0.25">
      <c r="A33" s="430" t="s">
        <v>193</v>
      </c>
      <c r="B33" s="430" t="s">
        <v>224</v>
      </c>
      <c r="C33" s="255" t="s">
        <v>37</v>
      </c>
      <c r="D33" s="412">
        <v>21524708.303329065</v>
      </c>
      <c r="E33" s="412">
        <v>-389029.4534516409</v>
      </c>
      <c r="F33" s="413">
        <v>-1.7752765765907032E-2</v>
      </c>
      <c r="G33" s="422">
        <v>5.668580868057111</v>
      </c>
      <c r="H33" s="422">
        <v>-0.10822015794602891</v>
      </c>
      <c r="I33" s="423">
        <v>5.0905429088203009</v>
      </c>
      <c r="J33" s="423">
        <v>-0.33800386090962498</v>
      </c>
      <c r="K33" s="413">
        <v>-6.2264151944746146E-2</v>
      </c>
      <c r="L33" s="414">
        <v>109572451.21793722</v>
      </c>
      <c r="M33" s="414">
        <v>-9387299.094343394</v>
      </c>
      <c r="N33" s="413">
        <v>-7.8911556805565289E-2</v>
      </c>
      <c r="O33" s="412">
        <v>30092107.551774755</v>
      </c>
      <c r="P33" s="412">
        <v>17336.935376659036</v>
      </c>
      <c r="Q33" s="413">
        <v>5.7646110082735494E-4</v>
      </c>
    </row>
    <row r="34" spans="1:17" x14ac:dyDescent="0.25">
      <c r="A34" s="430" t="s">
        <v>193</v>
      </c>
      <c r="B34" s="430" t="s">
        <v>96</v>
      </c>
      <c r="C34" s="259" t="s">
        <v>227</v>
      </c>
      <c r="D34" s="416">
        <v>5252241.2788839778</v>
      </c>
      <c r="E34" s="416">
        <v>55087.298822671175</v>
      </c>
      <c r="F34" s="417">
        <v>1.0599512547446469E-2</v>
      </c>
      <c r="G34" s="424">
        <v>1.3831896817527043</v>
      </c>
      <c r="H34" s="424">
        <v>1.3139315286830655E-2</v>
      </c>
      <c r="I34" s="425">
        <v>2.3772898782456577</v>
      </c>
      <c r="J34" s="425">
        <v>-4.4838628645799794E-2</v>
      </c>
      <c r="K34" s="417">
        <v>-1.8512076678931198E-2</v>
      </c>
      <c r="L34" s="418">
        <v>12486100.03039491</v>
      </c>
      <c r="M34" s="418">
        <v>-102074.77941597812</v>
      </c>
      <c r="N34" s="417">
        <v>-8.1087831205222671E-3</v>
      </c>
      <c r="O34" s="416">
        <v>2440307.5624111397</v>
      </c>
      <c r="P34" s="416">
        <v>-65455.349288959522</v>
      </c>
      <c r="Q34" s="417">
        <v>-2.6121924378132669E-2</v>
      </c>
    </row>
    <row r="35" spans="1:17" x14ac:dyDescent="0.25">
      <c r="A35" s="430" t="s">
        <v>193</v>
      </c>
      <c r="B35" s="430" t="s">
        <v>96</v>
      </c>
      <c r="C35" s="255" t="s">
        <v>228</v>
      </c>
      <c r="D35" s="412">
        <v>150005577.2785446</v>
      </c>
      <c r="E35" s="412">
        <v>-1834219.0367283523</v>
      </c>
      <c r="F35" s="413">
        <v>-1.2079962442256356E-2</v>
      </c>
      <c r="G35" s="422">
        <v>39.504309813643694</v>
      </c>
      <c r="H35" s="422">
        <v>-0.52301463814970361</v>
      </c>
      <c r="I35" s="423">
        <v>2.3941140733617887</v>
      </c>
      <c r="J35" s="423">
        <v>2.7903118409072558E-2</v>
      </c>
      <c r="K35" s="413">
        <v>1.1792320693414314E-2</v>
      </c>
      <c r="L35" s="414">
        <v>359130463.64532304</v>
      </c>
      <c r="M35" s="414">
        <v>-154525.79366487265</v>
      </c>
      <c r="N35" s="413">
        <v>-4.3009253992536611E-4</v>
      </c>
      <c r="O35" s="412">
        <v>81082579.083327413</v>
      </c>
      <c r="P35" s="412">
        <v>1194424.7485868633</v>
      </c>
      <c r="Q35" s="413">
        <v>1.4951212210787676E-2</v>
      </c>
    </row>
    <row r="36" spans="1:17" x14ac:dyDescent="0.25">
      <c r="A36" s="430" t="s">
        <v>193</v>
      </c>
      <c r="B36" s="430" t="s">
        <v>96</v>
      </c>
      <c r="C36" s="259" t="s">
        <v>229</v>
      </c>
      <c r="D36" s="416">
        <v>6804444.7224406786</v>
      </c>
      <c r="E36" s="416">
        <v>4197918.4161007376</v>
      </c>
      <c r="F36" s="417">
        <v>1.6105413576260483</v>
      </c>
      <c r="G36" s="424">
        <v>1.7919659875443623</v>
      </c>
      <c r="H36" s="424">
        <v>1.1048452412851084</v>
      </c>
      <c r="I36" s="425">
        <v>2.4823793960316922</v>
      </c>
      <c r="J36" s="425">
        <v>-0.46803091246706474</v>
      </c>
      <c r="K36" s="417">
        <v>-0.15863248278345754</v>
      </c>
      <c r="L36" s="418">
        <v>16891213.380423326</v>
      </c>
      <c r="M36" s="418">
        <v>9200891.2968247756</v>
      </c>
      <c r="N36" s="417">
        <v>1.1964247006569302</v>
      </c>
      <c r="O36" s="416">
        <v>3280187.0993369739</v>
      </c>
      <c r="P36" s="416">
        <v>1667105.6244823479</v>
      </c>
      <c r="Q36" s="417">
        <v>1.0334912715010818</v>
      </c>
    </row>
    <row r="37" spans="1:17" x14ac:dyDescent="0.25">
      <c r="A37" s="430" t="s">
        <v>193</v>
      </c>
      <c r="B37" s="430" t="s">
        <v>96</v>
      </c>
      <c r="C37" s="255" t="s">
        <v>230</v>
      </c>
      <c r="D37" s="412">
        <v>133496.90143728734</v>
      </c>
      <c r="E37" s="412">
        <v>32192.597096611862</v>
      </c>
      <c r="F37" s="413">
        <v>0.31778113779204903</v>
      </c>
      <c r="G37" s="422">
        <v>3.5156712498411589E-2</v>
      </c>
      <c r="H37" s="422">
        <v>8.4513272396751146E-3</v>
      </c>
      <c r="I37" s="423">
        <v>3.4767202625601867</v>
      </c>
      <c r="J37" s="423">
        <v>0.25053705402020299</v>
      </c>
      <c r="K37" s="413">
        <v>7.7657416775653007E-2</v>
      </c>
      <c r="L37" s="414">
        <v>464131.38221601699</v>
      </c>
      <c r="M37" s="414">
        <v>137305.13659930561</v>
      </c>
      <c r="N37" s="413">
        <v>0.42011661682866047</v>
      </c>
      <c r="O37" s="412">
        <v>118014.77867553756</v>
      </c>
      <c r="P37" s="412">
        <v>25099.905214648694</v>
      </c>
      <c r="Q37" s="413">
        <v>0.27013872246421478</v>
      </c>
    </row>
    <row r="38" spans="1:17" x14ac:dyDescent="0.25">
      <c r="A38" s="430" t="s">
        <v>193</v>
      </c>
      <c r="B38" s="430" t="s">
        <v>96</v>
      </c>
      <c r="C38" s="259" t="s">
        <v>231</v>
      </c>
      <c r="D38" s="416">
        <v>191933245.04688436</v>
      </c>
      <c r="E38" s="416">
        <v>-1612388.5982666314</v>
      </c>
      <c r="F38" s="417">
        <v>-8.3307929396268642E-3</v>
      </c>
      <c r="G38" s="424">
        <v>50.546056442893331</v>
      </c>
      <c r="H38" s="424">
        <v>-0.47557334154512176</v>
      </c>
      <c r="I38" s="425">
        <v>2.0620349229675528</v>
      </c>
      <c r="J38" s="425">
        <v>3.723402163390821E-2</v>
      </c>
      <c r="K38" s="417">
        <v>1.8388979187723517E-2</v>
      </c>
      <c r="L38" s="418">
        <v>395773054.16516459</v>
      </c>
      <c r="M38" s="418">
        <v>3881680.7112715244</v>
      </c>
      <c r="N38" s="417">
        <v>9.9049914701126052E-3</v>
      </c>
      <c r="O38" s="416">
        <v>89011110.983204037</v>
      </c>
      <c r="P38" s="416">
        <v>378817.17551907897</v>
      </c>
      <c r="Q38" s="417">
        <v>4.274031047205429E-3</v>
      </c>
    </row>
    <row r="39" spans="1:17" x14ac:dyDescent="0.25">
      <c r="A39" s="430" t="s">
        <v>193</v>
      </c>
      <c r="B39" s="430" t="s">
        <v>96</v>
      </c>
      <c r="C39" s="255" t="s">
        <v>232</v>
      </c>
      <c r="D39" s="412">
        <v>3703650.0514006503</v>
      </c>
      <c r="E39" s="412">
        <v>-140070.10603993852</v>
      </c>
      <c r="F39" s="413">
        <v>-3.6441286124535857E-2</v>
      </c>
      <c r="G39" s="422">
        <v>0.97536466127633448</v>
      </c>
      <c r="H39" s="422">
        <v>-3.7899565740395991E-2</v>
      </c>
      <c r="I39" s="423">
        <v>4.1967520101446825</v>
      </c>
      <c r="J39" s="423">
        <v>0.2928794557030816</v>
      </c>
      <c r="K39" s="413">
        <v>7.5022801492292637E-2</v>
      </c>
      <c r="L39" s="414">
        <v>15543300.798088135</v>
      </c>
      <c r="M39" s="414">
        <v>537907.16850187071</v>
      </c>
      <c r="N39" s="413">
        <v>3.5847587992711802E-2</v>
      </c>
      <c r="O39" s="412">
        <v>2213608.0353058456</v>
      </c>
      <c r="P39" s="412">
        <v>-73314.79433561489</v>
      </c>
      <c r="Q39" s="413">
        <v>-3.2058272096181333E-2</v>
      </c>
    </row>
    <row r="40" spans="1:17" x14ac:dyDescent="0.25">
      <c r="A40" s="430" t="s">
        <v>193</v>
      </c>
      <c r="B40" s="430" t="s">
        <v>96</v>
      </c>
      <c r="C40" s="259" t="s">
        <v>233</v>
      </c>
      <c r="D40" s="416">
        <v>38358.873851537704</v>
      </c>
      <c r="E40" s="416">
        <v>-2338.150132060051</v>
      </c>
      <c r="F40" s="417">
        <v>-5.7452607173497566E-2</v>
      </c>
      <c r="G40" s="424">
        <v>1.0101896637614963E-2</v>
      </c>
      <c r="H40" s="424">
        <v>-6.264698561830196E-4</v>
      </c>
      <c r="I40" s="425">
        <v>3.3254069862617603</v>
      </c>
      <c r="J40" s="425">
        <v>0.45355971024076824</v>
      </c>
      <c r="K40" s="417">
        <v>0.15793308858303401</v>
      </c>
      <c r="L40" s="418">
        <v>127558.86709103704</v>
      </c>
      <c r="M40" s="418">
        <v>10683.229621580846</v>
      </c>
      <c r="N40" s="417">
        <v>9.1406813711478213E-2</v>
      </c>
      <c r="O40" s="416">
        <v>48211.366085290909</v>
      </c>
      <c r="P40" s="416">
        <v>-4443.419301867485</v>
      </c>
      <c r="Q40" s="417">
        <v>-8.4387758286280271E-2</v>
      </c>
    </row>
    <row r="41" spans="1:17" x14ac:dyDescent="0.25">
      <c r="A41" s="430" t="s">
        <v>193</v>
      </c>
      <c r="B41" s="430" t="s">
        <v>220</v>
      </c>
      <c r="C41" s="255" t="s">
        <v>37</v>
      </c>
      <c r="D41" s="412">
        <v>156813794.37483501</v>
      </c>
      <c r="E41" s="412">
        <v>2388802.3342488408</v>
      </c>
      <c r="F41" s="413">
        <v>1.5469013808470929E-2</v>
      </c>
      <c r="G41" s="422">
        <v>3.6751384465127614</v>
      </c>
      <c r="H41" s="422">
        <v>-1.8735639539450233E-2</v>
      </c>
      <c r="I41" s="423">
        <v>5.4896463192057237</v>
      </c>
      <c r="J41" s="423">
        <v>-0.12833329506532376</v>
      </c>
      <c r="K41" s="413">
        <v>-2.2843318038984279E-2</v>
      </c>
      <c r="L41" s="414">
        <v>860852269.09049618</v>
      </c>
      <c r="M41" s="414">
        <v>-6704188.1274856329</v>
      </c>
      <c r="N41" s="413">
        <v>-7.7276678326896964E-3</v>
      </c>
      <c r="O41" s="412">
        <v>215496661.25372726</v>
      </c>
      <c r="P41" s="412">
        <v>4499478.0321971476</v>
      </c>
      <c r="Q41" s="413">
        <v>2.1324825116139378E-2</v>
      </c>
    </row>
    <row r="42" spans="1:17" x14ac:dyDescent="0.25">
      <c r="A42" s="430" t="s">
        <v>193</v>
      </c>
      <c r="B42" s="430" t="s">
        <v>168</v>
      </c>
      <c r="C42" s="259" t="s">
        <v>227</v>
      </c>
      <c r="D42" s="416">
        <v>49345912.181373231</v>
      </c>
      <c r="E42" s="416">
        <v>2343932.4529740959</v>
      </c>
      <c r="F42" s="417">
        <v>4.9868802687003951E-2</v>
      </c>
      <c r="G42" s="424">
        <v>1.1564866455722351</v>
      </c>
      <c r="H42" s="424">
        <v>3.219068403348313E-2</v>
      </c>
      <c r="I42" s="425">
        <v>2.491291536782914</v>
      </c>
      <c r="J42" s="425">
        <v>-1.4233577370895034E-2</v>
      </c>
      <c r="K42" s="417">
        <v>-5.6808759531042016E-3</v>
      </c>
      <c r="L42" s="418">
        <v>122935053.39228803</v>
      </c>
      <c r="M42" s="418">
        <v>5170412.7678357661</v>
      </c>
      <c r="N42" s="417">
        <v>4.3904628251904998E-2</v>
      </c>
      <c r="O42" s="416">
        <v>22365140.087018721</v>
      </c>
      <c r="P42" s="416">
        <v>862275.31784994155</v>
      </c>
      <c r="Q42" s="417">
        <v>4.0100485544897646E-2</v>
      </c>
    </row>
    <row r="43" spans="1:17" x14ac:dyDescent="0.25">
      <c r="A43" s="430" t="s">
        <v>193</v>
      </c>
      <c r="B43" s="430" t="s">
        <v>168</v>
      </c>
      <c r="C43" s="255" t="s">
        <v>228</v>
      </c>
      <c r="D43" s="412">
        <v>1611544197.252502</v>
      </c>
      <c r="E43" s="412">
        <v>39487239.334769249</v>
      </c>
      <c r="F43" s="413">
        <v>2.5118198889607698E-2</v>
      </c>
      <c r="G43" s="422">
        <v>37.768667362389024</v>
      </c>
      <c r="H43" s="422">
        <v>0.16477707289373456</v>
      </c>
      <c r="I43" s="423">
        <v>2.3292822589615505</v>
      </c>
      <c r="J43" s="423">
        <v>0.13535057101839287</v>
      </c>
      <c r="K43" s="413">
        <v>6.1693156519967117E-2</v>
      </c>
      <c r="L43" s="414">
        <v>3753741308.1926866</v>
      </c>
      <c r="M43" s="414">
        <v>304755732.96544981</v>
      </c>
      <c r="N43" s="413">
        <v>8.8360976385171153E-2</v>
      </c>
      <c r="O43" s="412">
        <v>840325271.89176321</v>
      </c>
      <c r="P43" s="412">
        <v>36687201.974805593</v>
      </c>
      <c r="Q43" s="413">
        <v>4.565139874296472E-2</v>
      </c>
    </row>
    <row r="44" spans="1:17" x14ac:dyDescent="0.25">
      <c r="A44" s="430" t="s">
        <v>193</v>
      </c>
      <c r="B44" s="430" t="s">
        <v>168</v>
      </c>
      <c r="C44" s="259" t="s">
        <v>229</v>
      </c>
      <c r="D44" s="416">
        <v>58197997.877146184</v>
      </c>
      <c r="E44" s="416">
        <v>33817155.815290108</v>
      </c>
      <c r="F44" s="417">
        <v>1.3870380575655827</v>
      </c>
      <c r="G44" s="424">
        <v>1.3639469688305159</v>
      </c>
      <c r="H44" s="424">
        <v>0.78075276238527735</v>
      </c>
      <c r="I44" s="425">
        <v>2.649986139189096</v>
      </c>
      <c r="J44" s="425">
        <v>-0.23211035399816238</v>
      </c>
      <c r="K44" s="417">
        <v>-8.0535247361366358E-2</v>
      </c>
      <c r="L44" s="418">
        <v>154223887.70299381</v>
      </c>
      <c r="M44" s="418">
        <v>83955948.295566007</v>
      </c>
      <c r="N44" s="417">
        <v>1.1947973571385428</v>
      </c>
      <c r="O44" s="416">
        <v>30118388.454421926</v>
      </c>
      <c r="P44" s="416">
        <v>14081127.114190057</v>
      </c>
      <c r="Q44" s="417">
        <v>0.87802566881325572</v>
      </c>
    </row>
    <row r="45" spans="1:17" x14ac:dyDescent="0.25">
      <c r="A45" s="430" t="s">
        <v>193</v>
      </c>
      <c r="B45" s="430" t="s">
        <v>168</v>
      </c>
      <c r="C45" s="255" t="s">
        <v>230</v>
      </c>
      <c r="D45" s="412">
        <v>1496621.1899907731</v>
      </c>
      <c r="E45" s="412">
        <v>311578.37559243222</v>
      </c>
      <c r="F45" s="413">
        <v>0.2629258384648524</v>
      </c>
      <c r="G45" s="422">
        <v>3.5075294856097429E-2</v>
      </c>
      <c r="H45" s="422">
        <v>6.7288537449465939E-3</v>
      </c>
      <c r="I45" s="423">
        <v>3.3570950790227241</v>
      </c>
      <c r="J45" s="423">
        <v>0.10100266745148812</v>
      </c>
      <c r="K45" s="413">
        <v>3.1019594865475276E-2</v>
      </c>
      <c r="L45" s="414">
        <v>5024299.632079158</v>
      </c>
      <c r="M45" s="414">
        <v>1165690.7167296996</v>
      </c>
      <c r="N45" s="413">
        <v>0.30210128631917282</v>
      </c>
      <c r="O45" s="412">
        <v>1325188.9112566272</v>
      </c>
      <c r="P45" s="412">
        <v>221723.26748319063</v>
      </c>
      <c r="Q45" s="413">
        <v>0.20093354852896067</v>
      </c>
    </row>
    <row r="46" spans="1:17" x14ac:dyDescent="0.25">
      <c r="A46" s="430" t="s">
        <v>193</v>
      </c>
      <c r="B46" s="430" t="s">
        <v>168</v>
      </c>
      <c r="C46" s="259" t="s">
        <v>231</v>
      </c>
      <c r="D46" s="416">
        <v>2338550614.4850235</v>
      </c>
      <c r="E46" s="416">
        <v>8110662.595395565</v>
      </c>
      <c r="F46" s="417">
        <v>3.4803139161852536E-3</v>
      </c>
      <c r="G46" s="424">
        <v>54.807023238442667</v>
      </c>
      <c r="H46" s="424">
        <v>-0.93752713280425581</v>
      </c>
      <c r="I46" s="425">
        <v>2.0144211723193437</v>
      </c>
      <c r="J46" s="425">
        <v>-1.6693234071514684E-2</v>
      </c>
      <c r="K46" s="417">
        <v>-8.2187561759149447E-3</v>
      </c>
      <c r="L46" s="418">
        <v>4710825870.3590431</v>
      </c>
      <c r="M46" s="418">
        <v>-22564289.152798653</v>
      </c>
      <c r="N46" s="417">
        <v>-4.7670461112222628E-3</v>
      </c>
      <c r="O46" s="416">
        <v>1051601070.6608057</v>
      </c>
      <c r="P46" s="416">
        <v>2378688.676279664</v>
      </c>
      <c r="Q46" s="417">
        <v>2.2670967729267761E-3</v>
      </c>
    </row>
    <row r="47" spans="1:17" x14ac:dyDescent="0.25">
      <c r="A47" s="430" t="s">
        <v>193</v>
      </c>
      <c r="B47" s="430" t="s">
        <v>168</v>
      </c>
      <c r="C47" s="255" t="s">
        <v>232</v>
      </c>
      <c r="D47" s="412">
        <v>46401210.560110435</v>
      </c>
      <c r="E47" s="412">
        <v>-3709422.5329607055</v>
      </c>
      <c r="F47" s="413">
        <v>-7.4024659119176286E-2</v>
      </c>
      <c r="G47" s="422">
        <v>1.0874736726704832</v>
      </c>
      <c r="H47" s="422">
        <v>-0.11118184657032093</v>
      </c>
      <c r="I47" s="423">
        <v>4.0893248335782468</v>
      </c>
      <c r="J47" s="423">
        <v>0.34041172391054442</v>
      </c>
      <c r="K47" s="413">
        <v>9.0802777752487823E-2</v>
      </c>
      <c r="L47" s="414">
        <v>189749622.6515528</v>
      </c>
      <c r="M47" s="414">
        <v>1889213.315190196</v>
      </c>
      <c r="N47" s="413">
        <v>1.0056473963109354E-2</v>
      </c>
      <c r="O47" s="412">
        <v>27724242.464054886</v>
      </c>
      <c r="P47" s="412">
        <v>-1812130.2340012938</v>
      </c>
      <c r="Q47" s="413">
        <v>-6.1352497563810601E-2</v>
      </c>
    </row>
    <row r="48" spans="1:17" x14ac:dyDescent="0.25">
      <c r="A48" s="430" t="s">
        <v>193</v>
      </c>
      <c r="B48" s="430" t="s">
        <v>168</v>
      </c>
      <c r="C48" s="259" t="s">
        <v>233</v>
      </c>
      <c r="D48" s="416">
        <v>355381.31497937441</v>
      </c>
      <c r="E48" s="416">
        <v>-29844.79903045739</v>
      </c>
      <c r="F48" s="417">
        <v>-7.7473457652706496E-2</v>
      </c>
      <c r="G48" s="424">
        <v>8.3288306303654844E-3</v>
      </c>
      <c r="H48" s="424">
        <v>-8.8584855470790098E-4</v>
      </c>
      <c r="I48" s="425">
        <v>3.2453039126159537</v>
      </c>
      <c r="J48" s="425">
        <v>0.21359032006043943</v>
      </c>
      <c r="K48" s="417">
        <v>7.0452011227220945E-2</v>
      </c>
      <c r="L48" s="418">
        <v>1153320.3719731665</v>
      </c>
      <c r="M48" s="418">
        <v>-14574.874077780871</v>
      </c>
      <c r="N48" s="417">
        <v>-1.2479607333845649E-2</v>
      </c>
      <c r="O48" s="416">
        <v>368346.68873476982</v>
      </c>
      <c r="P48" s="416">
        <v>-36631.800731489027</v>
      </c>
      <c r="Q48" s="417">
        <v>-9.0453694910482496E-2</v>
      </c>
    </row>
    <row r="49" spans="1:17" x14ac:dyDescent="0.25">
      <c r="A49" s="430" t="s">
        <v>193</v>
      </c>
      <c r="B49" s="430" t="s">
        <v>223</v>
      </c>
      <c r="C49" s="255" t="s">
        <v>37</v>
      </c>
      <c r="D49" s="412">
        <v>140271383.2250154</v>
      </c>
      <c r="E49" s="412">
        <v>920432.85931941867</v>
      </c>
      <c r="F49" s="413">
        <v>6.6051423180390565E-3</v>
      </c>
      <c r="G49" s="422">
        <v>3.5966358005806973</v>
      </c>
      <c r="H49" s="422">
        <v>-4.6620184207632587E-2</v>
      </c>
      <c r="I49" s="423">
        <v>5.4925106190106616</v>
      </c>
      <c r="J49" s="423">
        <v>-0.13457892997216181</v>
      </c>
      <c r="K49" s="413">
        <v>-2.3916258804960528E-2</v>
      </c>
      <c r="L49" s="414">
        <v>770442061.9067111</v>
      </c>
      <c r="M49" s="414">
        <v>-13698214.536920905</v>
      </c>
      <c r="N49" s="413">
        <v>-1.7469086780043244E-2</v>
      </c>
      <c r="O49" s="412">
        <v>192652613.67001009</v>
      </c>
      <c r="P49" s="412">
        <v>2852083.9194612205</v>
      </c>
      <c r="Q49" s="413">
        <v>1.5026743725160613E-2</v>
      </c>
    </row>
    <row r="50" spans="1:17" x14ac:dyDescent="0.25">
      <c r="A50" s="430" t="s">
        <v>193</v>
      </c>
      <c r="B50" s="430" t="s">
        <v>169</v>
      </c>
      <c r="C50" s="259" t="s">
        <v>227</v>
      </c>
      <c r="D50" s="416">
        <v>44260655.760007232</v>
      </c>
      <c r="E50" s="416">
        <v>1694299.275074847</v>
      </c>
      <c r="F50" s="417">
        <v>3.9803718593452886E-2</v>
      </c>
      <c r="G50" s="424">
        <v>1.1348676786644181</v>
      </c>
      <c r="H50" s="424">
        <v>2.1993079622289802E-2</v>
      </c>
      <c r="I50" s="425">
        <v>2.50406838063825</v>
      </c>
      <c r="J50" s="425">
        <v>-1.2583039671540064E-2</v>
      </c>
      <c r="K50" s="417">
        <v>-4.9999136034465756E-3</v>
      </c>
      <c r="L50" s="418">
        <v>110831708.59494835</v>
      </c>
      <c r="M50" s="418">
        <v>3707027.0897304118</v>
      </c>
      <c r="N50" s="417">
        <v>3.4604789835943138E-2</v>
      </c>
      <c r="O50" s="416">
        <v>19945617.468347155</v>
      </c>
      <c r="P50" s="416">
        <v>490734.87448846176</v>
      </c>
      <c r="Q50" s="417">
        <v>2.5224252684175625E-2</v>
      </c>
    </row>
    <row r="51" spans="1:17" x14ac:dyDescent="0.25">
      <c r="A51" s="430" t="s">
        <v>193</v>
      </c>
      <c r="B51" s="430" t="s">
        <v>169</v>
      </c>
      <c r="C51" s="255" t="s">
        <v>228</v>
      </c>
      <c r="D51" s="412">
        <v>1466414286.1987469</v>
      </c>
      <c r="E51" s="412">
        <v>30888399.844831228</v>
      </c>
      <c r="F51" s="413">
        <v>2.1517131901594967E-2</v>
      </c>
      <c r="G51" s="422">
        <v>37.599672855331413</v>
      </c>
      <c r="H51" s="422">
        <v>6.8617178620790753E-2</v>
      </c>
      <c r="I51" s="423">
        <v>2.3292585400714279</v>
      </c>
      <c r="J51" s="423">
        <v>0.1292160453335911</v>
      </c>
      <c r="K51" s="413">
        <v>5.8733431578097246E-2</v>
      </c>
      <c r="L51" s="414">
        <v>3415657999.4111781</v>
      </c>
      <c r="M51" s="414">
        <v>257440047.13636494</v>
      </c>
      <c r="N51" s="413">
        <v>8.1514338473991338E-2</v>
      </c>
      <c r="O51" s="412">
        <v>764846707.06395912</v>
      </c>
      <c r="P51" s="412">
        <v>32020826.568055987</v>
      </c>
      <c r="Q51" s="413">
        <v>4.3694999617627447E-2</v>
      </c>
    </row>
    <row r="52" spans="1:17" x14ac:dyDescent="0.25">
      <c r="A52" s="430" t="s">
        <v>193</v>
      </c>
      <c r="B52" s="430" t="s">
        <v>169</v>
      </c>
      <c r="C52" s="259" t="s">
        <v>229</v>
      </c>
      <c r="D52" s="416">
        <v>55493965.460152268</v>
      </c>
      <c r="E52" s="416">
        <v>32788820.807670183</v>
      </c>
      <c r="F52" s="417">
        <v>1.4441141560437392</v>
      </c>
      <c r="G52" s="424">
        <v>1.4228959485627855</v>
      </c>
      <c r="H52" s="424">
        <v>0.82928209861373314</v>
      </c>
      <c r="I52" s="425">
        <v>2.6389157255795288</v>
      </c>
      <c r="J52" s="425">
        <v>-0.24829913825975192</v>
      </c>
      <c r="K52" s="417">
        <v>-8.5999535874367025E-2</v>
      </c>
      <c r="L52" s="418">
        <v>146443898.12756303</v>
      </c>
      <c r="M52" s="418">
        <v>80889267.00129579</v>
      </c>
      <c r="N52" s="417">
        <v>1.2339214730000072</v>
      </c>
      <c r="O52" s="416">
        <v>28524449.496750824</v>
      </c>
      <c r="P52" s="416">
        <v>13693476.508955268</v>
      </c>
      <c r="Q52" s="417">
        <v>0.92330263970028559</v>
      </c>
    </row>
    <row r="53" spans="1:17" x14ac:dyDescent="0.25">
      <c r="A53" s="430" t="s">
        <v>193</v>
      </c>
      <c r="B53" s="430" t="s">
        <v>169</v>
      </c>
      <c r="C53" s="255" t="s">
        <v>230</v>
      </c>
      <c r="D53" s="412">
        <v>1406072.8763229649</v>
      </c>
      <c r="E53" s="412">
        <v>315073.07527012634</v>
      </c>
      <c r="F53" s="413">
        <v>0.28879297224992523</v>
      </c>
      <c r="G53" s="422">
        <v>3.6052485752537895E-2</v>
      </c>
      <c r="H53" s="422">
        <v>7.528880106809157E-3</v>
      </c>
      <c r="I53" s="423">
        <v>3.3576351366729753</v>
      </c>
      <c r="J53" s="423">
        <v>0.10435971122118426</v>
      </c>
      <c r="K53" s="413">
        <v>3.2078351068812919E-2</v>
      </c>
      <c r="L53" s="414">
        <v>4721079.6942648217</v>
      </c>
      <c r="M53" s="414">
        <v>1171756.852326829</v>
      </c>
      <c r="N53" s="413">
        <v>0.33013532566877718</v>
      </c>
      <c r="O53" s="412">
        <v>1238534.7783307589</v>
      </c>
      <c r="P53" s="412">
        <v>225146.10123117338</v>
      </c>
      <c r="Q53" s="413">
        <v>0.22217151850913006</v>
      </c>
    </row>
    <row r="54" spans="1:17" x14ac:dyDescent="0.25">
      <c r="A54" s="430" t="s">
        <v>193</v>
      </c>
      <c r="B54" s="430" t="s">
        <v>169</v>
      </c>
      <c r="C54" s="259" t="s">
        <v>231</v>
      </c>
      <c r="D54" s="416">
        <v>2145353792.5604665</v>
      </c>
      <c r="E54" s="416">
        <v>9030221.9575948715</v>
      </c>
      <c r="F54" s="417">
        <v>4.2269916794704177E-3</v>
      </c>
      <c r="G54" s="424">
        <v>55.008057080729635</v>
      </c>
      <c r="H54" s="424">
        <v>-0.84497882335322316</v>
      </c>
      <c r="I54" s="425">
        <v>2.0143309424936704</v>
      </c>
      <c r="J54" s="425">
        <v>-1.9162004231821239E-2</v>
      </c>
      <c r="K54" s="417">
        <v>-9.4231968016793843E-3</v>
      </c>
      <c r="L54" s="418">
        <v>4321452526.950695</v>
      </c>
      <c r="M54" s="418">
        <v>-22746385.793662071</v>
      </c>
      <c r="N54" s="417">
        <v>-5.2360368966835628E-3</v>
      </c>
      <c r="O54" s="416">
        <v>963958548.90758777</v>
      </c>
      <c r="P54" s="416">
        <v>2804641.3372282982</v>
      </c>
      <c r="Q54" s="417">
        <v>2.9179940019366667E-3</v>
      </c>
    </row>
    <row r="55" spans="1:17" x14ac:dyDescent="0.25">
      <c r="A55" s="430" t="s">
        <v>193</v>
      </c>
      <c r="B55" s="430" t="s">
        <v>169</v>
      </c>
      <c r="C55" s="255" t="s">
        <v>232</v>
      </c>
      <c r="D55" s="412">
        <v>42657741.739949554</v>
      </c>
      <c r="E55" s="412">
        <v>-3763678.7369907051</v>
      </c>
      <c r="F55" s="413">
        <v>-8.1076337137514012E-2</v>
      </c>
      <c r="G55" s="422">
        <v>1.0937680771830232</v>
      </c>
      <c r="H55" s="422">
        <v>-0.11989510581756901</v>
      </c>
      <c r="I55" s="423">
        <v>4.1051769615336235</v>
      </c>
      <c r="J55" s="423">
        <v>0.3530886614275035</v>
      </c>
      <c r="K55" s="413">
        <v>9.4104571424269812E-2</v>
      </c>
      <c r="L55" s="414">
        <v>175117578.62189215</v>
      </c>
      <c r="M55" s="414">
        <v>940309.97605794668</v>
      </c>
      <c r="N55" s="413">
        <v>5.3985803277805389E-3</v>
      </c>
      <c r="O55" s="412">
        <v>25521246.975967333</v>
      </c>
      <c r="P55" s="412">
        <v>-1666045.2311963961</v>
      </c>
      <c r="Q55" s="413">
        <v>-6.1280292958244685E-2</v>
      </c>
    </row>
    <row r="56" spans="1:17" x14ac:dyDescent="0.25">
      <c r="A56" s="430" t="s">
        <v>193</v>
      </c>
      <c r="B56" s="430" t="s">
        <v>169</v>
      </c>
      <c r="C56" s="259" t="s">
        <v>233</v>
      </c>
      <c r="D56" s="416">
        <v>326093.5433344245</v>
      </c>
      <c r="E56" s="416">
        <v>-18310.586880718125</v>
      </c>
      <c r="F56" s="417">
        <v>-5.316599098065361E-2</v>
      </c>
      <c r="G56" s="424">
        <v>8.3612186985666283E-3</v>
      </c>
      <c r="H56" s="424">
        <v>-6.4304288199177641E-4</v>
      </c>
      <c r="I56" s="425">
        <v>3.2698754189102464</v>
      </c>
      <c r="J56" s="425">
        <v>0.23532032098601841</v>
      </c>
      <c r="K56" s="417">
        <v>7.7546893495849881E-2</v>
      </c>
      <c r="L56" s="418">
        <v>1066285.2616145778</v>
      </c>
      <c r="M56" s="418">
        <v>21171.952524057124</v>
      </c>
      <c r="N56" s="417">
        <v>2.0258045075018129E-2</v>
      </c>
      <c r="O56" s="416">
        <v>334517.24726319313</v>
      </c>
      <c r="P56" s="416">
        <v>-22709.08668608364</v>
      </c>
      <c r="Q56" s="417">
        <v>-6.3570584046886494E-2</v>
      </c>
    </row>
    <row r="57" spans="1:17" x14ac:dyDescent="0.25">
      <c r="A57" s="430" t="s">
        <v>194</v>
      </c>
      <c r="B57" s="430" t="s">
        <v>224</v>
      </c>
      <c r="C57" s="255" t="s">
        <v>37</v>
      </c>
      <c r="D57" s="412">
        <v>12383672.421393661</v>
      </c>
      <c r="E57" s="412">
        <v>135545.15340801701</v>
      </c>
      <c r="F57" s="413">
        <v>1.1066602301096851E-2</v>
      </c>
      <c r="G57" s="422">
        <v>5.9681427547586656</v>
      </c>
      <c r="H57" s="422">
        <v>0.16925550811958079</v>
      </c>
      <c r="I57" s="423">
        <v>5.7901789129314283</v>
      </c>
      <c r="J57" s="423">
        <v>-0.18945992237239384</v>
      </c>
      <c r="K57" s="413">
        <v>-3.1684174845781884E-2</v>
      </c>
      <c r="L57" s="414">
        <v>71703678.919004053</v>
      </c>
      <c r="M57" s="414">
        <v>-1535698.5523866117</v>
      </c>
      <c r="N57" s="413">
        <v>-2.0968208706941813E-2</v>
      </c>
      <c r="O57" s="412">
        <v>19946933.523228362</v>
      </c>
      <c r="P57" s="412">
        <v>-233302.67402904481</v>
      </c>
      <c r="Q57" s="413">
        <v>-1.156094863055923E-2</v>
      </c>
    </row>
    <row r="58" spans="1:17" x14ac:dyDescent="0.25">
      <c r="A58" s="430" t="s">
        <v>194</v>
      </c>
      <c r="B58" s="430" t="s">
        <v>96</v>
      </c>
      <c r="C58" s="259" t="s">
        <v>227</v>
      </c>
      <c r="D58" s="416">
        <v>2953987.7742255619</v>
      </c>
      <c r="E58" s="416">
        <v>-94990.512864545919</v>
      </c>
      <c r="F58" s="417">
        <v>-3.1154866948955293E-2</v>
      </c>
      <c r="G58" s="424">
        <v>1.4236342930012595</v>
      </c>
      <c r="H58" s="424">
        <v>-1.9907312783680409E-2</v>
      </c>
      <c r="I58" s="425">
        <v>1.8267191771761571</v>
      </c>
      <c r="J58" s="425">
        <v>-5.7158463046414365E-2</v>
      </c>
      <c r="K58" s="417">
        <v>-3.0340857509016009E-2</v>
      </c>
      <c r="L58" s="418">
        <v>5396106.1163217463</v>
      </c>
      <c r="M58" s="418">
        <v>-347795.90425142366</v>
      </c>
      <c r="N58" s="417">
        <v>-6.055045907916061E-2</v>
      </c>
      <c r="O58" s="416">
        <v>1254801.5015378702</v>
      </c>
      <c r="P58" s="416">
        <v>-78044.094746768009</v>
      </c>
      <c r="Q58" s="417">
        <v>-5.8554490455848096E-2</v>
      </c>
    </row>
    <row r="59" spans="1:17" x14ac:dyDescent="0.25">
      <c r="A59" s="430" t="s">
        <v>194</v>
      </c>
      <c r="B59" s="430" t="s">
        <v>96</v>
      </c>
      <c r="C59" s="255" t="s">
        <v>228</v>
      </c>
      <c r="D59" s="412">
        <v>78244676.162356436</v>
      </c>
      <c r="E59" s="412">
        <v>-2617743.451341033</v>
      </c>
      <c r="F59" s="413">
        <v>-3.2372806352403624E-2</v>
      </c>
      <c r="G59" s="422">
        <v>37.708959123472361</v>
      </c>
      <c r="H59" s="422">
        <v>-0.57542865031395962</v>
      </c>
      <c r="I59" s="423">
        <v>2.695377358293034</v>
      </c>
      <c r="J59" s="423">
        <v>3.5272912705027526E-2</v>
      </c>
      <c r="K59" s="413">
        <v>1.3259972841867333E-2</v>
      </c>
      <c r="L59" s="414">
        <v>210898928.53498623</v>
      </c>
      <c r="M59" s="414">
        <v>-4203553.3604132235</v>
      </c>
      <c r="N59" s="413">
        <v>-1.954209604358418E-2</v>
      </c>
      <c r="O59" s="412">
        <v>47322692.316944793</v>
      </c>
      <c r="P59" s="412">
        <v>-525629.12378688157</v>
      </c>
      <c r="Q59" s="413">
        <v>-1.0985320027118675E-2</v>
      </c>
    </row>
    <row r="60" spans="1:17" x14ac:dyDescent="0.25">
      <c r="A60" s="430" t="s">
        <v>194</v>
      </c>
      <c r="B60" s="430" t="s">
        <v>96</v>
      </c>
      <c r="C60" s="259" t="s">
        <v>229</v>
      </c>
      <c r="D60" s="416">
        <v>3006475.153953393</v>
      </c>
      <c r="E60" s="416">
        <v>1309842.3135468026</v>
      </c>
      <c r="F60" s="417">
        <v>0.77202461390108712</v>
      </c>
      <c r="G60" s="424">
        <v>1.4489298728889963</v>
      </c>
      <c r="H60" s="424">
        <v>0.64565747661180628</v>
      </c>
      <c r="I60" s="425">
        <v>2.6588618400038251</v>
      </c>
      <c r="J60" s="425">
        <v>-0.46208264145652356</v>
      </c>
      <c r="K60" s="417">
        <v>-0.14805859066108937</v>
      </c>
      <c r="L60" s="418">
        <v>7993802.0597663019</v>
      </c>
      <c r="M60" s="418">
        <v>2698705.1594349574</v>
      </c>
      <c r="N60" s="417">
        <v>0.50966114695013121</v>
      </c>
      <c r="O60" s="416">
        <v>1654468.3760726973</v>
      </c>
      <c r="P60" s="416">
        <v>606578.18282581843</v>
      </c>
      <c r="Q60" s="417">
        <v>0.57885662709213936</v>
      </c>
    </row>
    <row r="61" spans="1:17" x14ac:dyDescent="0.25">
      <c r="A61" s="430" t="s">
        <v>194</v>
      </c>
      <c r="B61" s="430" t="s">
        <v>96</v>
      </c>
      <c r="C61" s="255" t="s">
        <v>230</v>
      </c>
      <c r="D61" s="412">
        <v>130372.00261658906</v>
      </c>
      <c r="E61" s="412">
        <v>31773.448275913586</v>
      </c>
      <c r="F61" s="413">
        <v>0.32225065051289387</v>
      </c>
      <c r="G61" s="422">
        <v>6.2831016225476724E-2</v>
      </c>
      <c r="H61" s="422">
        <v>1.6149438969362287E-2</v>
      </c>
      <c r="I61" s="423">
        <v>3.4191500396171808</v>
      </c>
      <c r="J61" s="423">
        <v>0.23580990125951828</v>
      </c>
      <c r="K61" s="413">
        <v>7.4076250419528367E-2</v>
      </c>
      <c r="L61" s="414">
        <v>445761.43791148165</v>
      </c>
      <c r="M61" s="414">
        <v>131888.70229477028</v>
      </c>
      <c r="N61" s="413">
        <v>0.42019802081767116</v>
      </c>
      <c r="O61" s="412">
        <v>114867.24691460654</v>
      </c>
      <c r="P61" s="412">
        <v>24660.373453717679</v>
      </c>
      <c r="Q61" s="413">
        <v>0.27337576957935156</v>
      </c>
    </row>
    <row r="62" spans="1:17" x14ac:dyDescent="0.25">
      <c r="A62" s="430" t="s">
        <v>194</v>
      </c>
      <c r="B62" s="430" t="s">
        <v>96</v>
      </c>
      <c r="C62" s="259" t="s">
        <v>231</v>
      </c>
      <c r="D62" s="416">
        <v>110310848.04377097</v>
      </c>
      <c r="E62" s="416">
        <v>-2441142.2594940811</v>
      </c>
      <c r="F62" s="417">
        <v>-2.1650546947581385E-2</v>
      </c>
      <c r="G62" s="424">
        <v>53.162815207092244</v>
      </c>
      <c r="H62" s="424">
        <v>-0.21971946919128271</v>
      </c>
      <c r="I62" s="425">
        <v>2.1836981060852922</v>
      </c>
      <c r="J62" s="425">
        <v>5.5673997270075493E-2</v>
      </c>
      <c r="K62" s="417">
        <v>2.6162296300802787E-2</v>
      </c>
      <c r="L62" s="418">
        <v>240885589.95384514</v>
      </c>
      <c r="M62" s="418">
        <v>946636.27159756422</v>
      </c>
      <c r="N62" s="417">
        <v>3.9453213289043498E-3</v>
      </c>
      <c r="O62" s="416">
        <v>54533608.639331549</v>
      </c>
      <c r="P62" s="416">
        <v>-410482.81673550606</v>
      </c>
      <c r="Q62" s="417">
        <v>-7.4709182708704086E-3</v>
      </c>
    </row>
    <row r="63" spans="1:17" x14ac:dyDescent="0.25">
      <c r="A63" s="430" t="s">
        <v>194</v>
      </c>
      <c r="B63" s="430" t="s">
        <v>96</v>
      </c>
      <c r="C63" s="255" t="s">
        <v>232</v>
      </c>
      <c r="D63" s="412">
        <v>434001.7319509635</v>
      </c>
      <c r="E63" s="412">
        <v>-37487.752972672228</v>
      </c>
      <c r="F63" s="413">
        <v>-7.950920258326416E-2</v>
      </c>
      <c r="G63" s="422">
        <v>0.20916124102419978</v>
      </c>
      <c r="H63" s="422">
        <v>-1.4065894130949608E-2</v>
      </c>
      <c r="I63" s="423">
        <v>6.2405086114273951</v>
      </c>
      <c r="J63" s="423">
        <v>0.27303186785670164</v>
      </c>
      <c r="K63" s="413">
        <v>4.5753319131216344E-2</v>
      </c>
      <c r="L63" s="414">
        <v>2708391.5456143916</v>
      </c>
      <c r="M63" s="414">
        <v>-105210.99050552957</v>
      </c>
      <c r="N63" s="413">
        <v>-3.7393693371708447E-2</v>
      </c>
      <c r="O63" s="412">
        <v>654953.13219844061</v>
      </c>
      <c r="P63" s="412">
        <v>-65592.178911987459</v>
      </c>
      <c r="Q63" s="413">
        <v>-9.1031303514977763E-2</v>
      </c>
    </row>
    <row r="64" spans="1:17" x14ac:dyDescent="0.25">
      <c r="A64" s="430" t="s">
        <v>194</v>
      </c>
      <c r="B64" s="430" t="s">
        <v>96</v>
      </c>
      <c r="C64" s="259" t="s">
        <v>233</v>
      </c>
      <c r="D64" s="416">
        <v>26934.873851537704</v>
      </c>
      <c r="E64" s="416">
        <v>-384.15013206005096</v>
      </c>
      <c r="F64" s="417">
        <v>-1.4061634569766963E-2</v>
      </c>
      <c r="G64" s="424">
        <v>1.2980896680510095E-2</v>
      </c>
      <c r="H64" s="424">
        <v>4.667936688101948E-5</v>
      </c>
      <c r="I64" s="425">
        <v>3.4359996486767836</v>
      </c>
      <c r="J64" s="425">
        <v>0.62201121645417112</v>
      </c>
      <c r="K64" s="417">
        <v>0.22104256340630341</v>
      </c>
      <c r="L64" s="418">
        <v>92548.217091037033</v>
      </c>
      <c r="M64" s="418">
        <v>15672.799621580838</v>
      </c>
      <c r="N64" s="417">
        <v>0.20387270908555244</v>
      </c>
      <c r="O64" s="416">
        <v>42499.366085290909</v>
      </c>
      <c r="P64" s="416">
        <v>-3466.419301867485</v>
      </c>
      <c r="Q64" s="417">
        <v>-7.5413033252248296E-2</v>
      </c>
    </row>
    <row r="65" spans="1:17" x14ac:dyDescent="0.25">
      <c r="A65" s="430" t="s">
        <v>194</v>
      </c>
      <c r="B65" s="430" t="s">
        <v>220</v>
      </c>
      <c r="C65" s="255" t="s">
        <v>37</v>
      </c>
      <c r="D65" s="412">
        <v>88001216.571871996</v>
      </c>
      <c r="E65" s="412">
        <v>4083047.2412414253</v>
      </c>
      <c r="F65" s="413">
        <v>4.8655103820896765E-2</v>
      </c>
      <c r="G65" s="422">
        <v>3.769936024233814</v>
      </c>
      <c r="H65" s="422">
        <v>0.14333386032241835</v>
      </c>
      <c r="I65" s="423">
        <v>6.1044149775083625</v>
      </c>
      <c r="J65" s="423">
        <v>-0.23925313482692978</v>
      </c>
      <c r="K65" s="413">
        <v>-3.7715266717957857E-2</v>
      </c>
      <c r="L65" s="414">
        <v>537195944.48029256</v>
      </c>
      <c r="M65" s="414">
        <v>4846929.6520178914</v>
      </c>
      <c r="N65" s="413">
        <v>9.1047968851438853E-3</v>
      </c>
      <c r="O65" s="412">
        <v>136018187.16112795</v>
      </c>
      <c r="P65" s="412">
        <v>2173563.1943517774</v>
      </c>
      <c r="Q65" s="413">
        <v>1.6239450864244755E-2</v>
      </c>
    </row>
    <row r="66" spans="1:17" x14ac:dyDescent="0.25">
      <c r="A66" s="430" t="s">
        <v>194</v>
      </c>
      <c r="B66" s="430" t="s">
        <v>168</v>
      </c>
      <c r="C66" s="259" t="s">
        <v>227</v>
      </c>
      <c r="D66" s="416">
        <v>27798765.234105974</v>
      </c>
      <c r="E66" s="416">
        <v>-820282.76507115737</v>
      </c>
      <c r="F66" s="417">
        <v>-2.8662126185844565E-2</v>
      </c>
      <c r="G66" s="424">
        <v>1.190887700963579</v>
      </c>
      <c r="H66" s="424">
        <v>-4.5911221495946508E-2</v>
      </c>
      <c r="I66" s="425">
        <v>1.8025387140867366</v>
      </c>
      <c r="J66" s="425">
        <v>-8.138066820230816E-2</v>
      </c>
      <c r="K66" s="417">
        <v>-4.3197532212565844E-2</v>
      </c>
      <c r="L66" s="418">
        <v>50108350.538284466</v>
      </c>
      <c r="M66" s="418">
        <v>-3807628.6900258362</v>
      </c>
      <c r="N66" s="417">
        <v>-7.0621525279216654E-2</v>
      </c>
      <c r="O66" s="416">
        <v>11304262.473778801</v>
      </c>
      <c r="P66" s="416">
        <v>-738385.26751306839</v>
      </c>
      <c r="Q66" s="417">
        <v>-6.13141962943324E-2</v>
      </c>
    </row>
    <row r="67" spans="1:17" x14ac:dyDescent="0.25">
      <c r="A67" s="430" t="s">
        <v>194</v>
      </c>
      <c r="B67" s="430" t="s">
        <v>168</v>
      </c>
      <c r="C67" s="255" t="s">
        <v>228</v>
      </c>
      <c r="D67" s="412">
        <v>849461924.25293899</v>
      </c>
      <c r="E67" s="412">
        <v>19798830.335087299</v>
      </c>
      <c r="F67" s="413">
        <v>2.3863698988456708E-2</v>
      </c>
      <c r="G67" s="422">
        <v>36.390600428127783</v>
      </c>
      <c r="H67" s="422">
        <v>0.53593396292814788</v>
      </c>
      <c r="I67" s="423">
        <v>2.6113383364373233</v>
      </c>
      <c r="J67" s="423">
        <v>0.13230574970829334</v>
      </c>
      <c r="K67" s="413">
        <v>5.336991147940686E-2</v>
      </c>
      <c r="L67" s="414">
        <v>2218232488.1455173</v>
      </c>
      <c r="M67" s="414">
        <v>161470642.31673527</v>
      </c>
      <c r="N67" s="413">
        <v>7.8507213970448728E-2</v>
      </c>
      <c r="O67" s="412">
        <v>496006542.65868163</v>
      </c>
      <c r="P67" s="412">
        <v>19155001.329811215</v>
      </c>
      <c r="Q67" s="413">
        <v>4.0169737684879532E-2</v>
      </c>
    </row>
    <row r="68" spans="1:17" x14ac:dyDescent="0.25">
      <c r="A68" s="430" t="s">
        <v>194</v>
      </c>
      <c r="B68" s="430" t="s">
        <v>168</v>
      </c>
      <c r="C68" s="259" t="s">
        <v>229</v>
      </c>
      <c r="D68" s="416">
        <v>27804947.650251448</v>
      </c>
      <c r="E68" s="416">
        <v>11721475.772753038</v>
      </c>
      <c r="F68" s="417">
        <v>0.72879014319986313</v>
      </c>
      <c r="G68" s="424">
        <v>1.1911525531355327</v>
      </c>
      <c r="H68" s="424">
        <v>0.49609027545005346</v>
      </c>
      <c r="I68" s="425">
        <v>2.8572689063379517</v>
      </c>
      <c r="J68" s="425">
        <v>-0.17449207831454583</v>
      </c>
      <c r="K68" s="417">
        <v>-5.7554694844965233E-2</v>
      </c>
      <c r="L68" s="418">
        <v>79446212.363417953</v>
      </c>
      <c r="M68" s="418">
        <v>30684969.827462621</v>
      </c>
      <c r="N68" s="417">
        <v>0.62929015405701128</v>
      </c>
      <c r="O68" s="416">
        <v>16093955.35543571</v>
      </c>
      <c r="P68" s="416">
        <v>5685385.5619243048</v>
      </c>
      <c r="Q68" s="417">
        <v>0.54622159189137731</v>
      </c>
    </row>
    <row r="69" spans="1:17" x14ac:dyDescent="0.25">
      <c r="A69" s="430" t="s">
        <v>194</v>
      </c>
      <c r="B69" s="430" t="s">
        <v>168</v>
      </c>
      <c r="C69" s="255" t="s">
        <v>230</v>
      </c>
      <c r="D69" s="412">
        <v>1457223.5012684308</v>
      </c>
      <c r="E69" s="412">
        <v>292290.93753825803</v>
      </c>
      <c r="F69" s="413">
        <v>0.25090803248071947</v>
      </c>
      <c r="G69" s="422">
        <v>6.2426857114017791E-2</v>
      </c>
      <c r="H69" s="422">
        <v>1.2083206982786442E-2</v>
      </c>
      <c r="I69" s="423">
        <v>3.3091326642576915</v>
      </c>
      <c r="J69" s="423">
        <v>7.9170665392725326E-2</v>
      </c>
      <c r="K69" s="413">
        <v>2.4511330294457494E-2</v>
      </c>
      <c r="L69" s="414">
        <v>4822145.8871713243</v>
      </c>
      <c r="M69" s="414">
        <v>1059457.975082526</v>
      </c>
      <c r="N69" s="413">
        <v>0.28156945243284454</v>
      </c>
      <c r="O69" s="412">
        <v>1285661.9929601708</v>
      </c>
      <c r="P69" s="412">
        <v>202310.34985490236</v>
      </c>
      <c r="Q69" s="413">
        <v>0.18674485901457577</v>
      </c>
    </row>
    <row r="70" spans="1:17" x14ac:dyDescent="0.25">
      <c r="A70" s="430" t="s">
        <v>194</v>
      </c>
      <c r="B70" s="430" t="s">
        <v>168</v>
      </c>
      <c r="C70" s="259" t="s">
        <v>231</v>
      </c>
      <c r="D70" s="416">
        <v>1333988837.9607854</v>
      </c>
      <c r="E70" s="416">
        <v>-14329294.053530693</v>
      </c>
      <c r="F70" s="417">
        <v>-1.062753196986492E-2</v>
      </c>
      <c r="G70" s="424">
        <v>57.147534682624098</v>
      </c>
      <c r="H70" s="424">
        <v>-1.1212942754842885</v>
      </c>
      <c r="I70" s="425">
        <v>2.1337020072214097</v>
      </c>
      <c r="J70" s="425">
        <v>-1.3488694088549913E-2</v>
      </c>
      <c r="K70" s="417">
        <v>-6.2820196083751296E-3</v>
      </c>
      <c r="L70" s="418">
        <v>2846334661.1678839</v>
      </c>
      <c r="M70" s="418">
        <v>-48761494.300870419</v>
      </c>
      <c r="N70" s="417">
        <v>-1.6842789214016725E-2</v>
      </c>
      <c r="O70" s="416">
        <v>636334252.09013534</v>
      </c>
      <c r="P70" s="416">
        <v>-6733165.8948093653</v>
      </c>
      <c r="Q70" s="417">
        <v>-1.0470388806056724E-2</v>
      </c>
    </row>
    <row r="71" spans="1:17" x14ac:dyDescent="0.25">
      <c r="A71" s="430" t="s">
        <v>194</v>
      </c>
      <c r="B71" s="430" t="s">
        <v>168</v>
      </c>
      <c r="C71" s="255" t="s">
        <v>232</v>
      </c>
      <c r="D71" s="412">
        <v>5459622.911212042</v>
      </c>
      <c r="E71" s="412">
        <v>-380568.55831995886</v>
      </c>
      <c r="F71" s="413">
        <v>-6.5163712577809618E-2</v>
      </c>
      <c r="G71" s="422">
        <v>0.23388800625160186</v>
      </c>
      <c r="H71" s="422">
        <v>-1.8501329574040354E-2</v>
      </c>
      <c r="I71" s="423">
        <v>6.3836649978860045</v>
      </c>
      <c r="J71" s="423">
        <v>0.32441190805803632</v>
      </c>
      <c r="K71" s="413">
        <v>5.3539917090217944E-2</v>
      </c>
      <c r="L71" s="414">
        <v>34852403.679960802</v>
      </c>
      <c r="M71" s="414">
        <v>-534794.52698791772</v>
      </c>
      <c r="N71" s="413">
        <v>-1.5112655256298424E-2</v>
      </c>
      <c r="O71" s="412">
        <v>8405759.6817129757</v>
      </c>
      <c r="P71" s="412">
        <v>-549729.4900415428</v>
      </c>
      <c r="Q71" s="413">
        <v>-6.1384641251689694E-2</v>
      </c>
    </row>
    <row r="72" spans="1:17" x14ac:dyDescent="0.25">
      <c r="A72" s="430" t="s">
        <v>194</v>
      </c>
      <c r="B72" s="430" t="s">
        <v>168</v>
      </c>
      <c r="C72" s="259" t="s">
        <v>233</v>
      </c>
      <c r="D72" s="416">
        <v>210837.31326133013</v>
      </c>
      <c r="E72" s="416">
        <v>-10026.800748501701</v>
      </c>
      <c r="F72" s="417">
        <v>-4.5398052976842379E-2</v>
      </c>
      <c r="G72" s="424">
        <v>9.0321840251764828E-3</v>
      </c>
      <c r="H72" s="424">
        <v>-5.1266520339296288E-4</v>
      </c>
      <c r="I72" s="425">
        <v>3.3924890980791487</v>
      </c>
      <c r="J72" s="425">
        <v>0.32945806162552094</v>
      </c>
      <c r="K72" s="417">
        <v>0.10755949179247198</v>
      </c>
      <c r="L72" s="418">
        <v>715263.28670736076</v>
      </c>
      <c r="M72" s="418">
        <v>38749.650656413403</v>
      </c>
      <c r="N72" s="417">
        <v>5.7278447309072743E-2</v>
      </c>
      <c r="O72" s="416">
        <v>296074.68787574768</v>
      </c>
      <c r="P72" s="416">
        <v>-26722.801590511168</v>
      </c>
      <c r="Q72" s="417">
        <v>-8.2785035393853124E-2</v>
      </c>
    </row>
    <row r="73" spans="1:17" x14ac:dyDescent="0.25">
      <c r="A73" s="430" t="s">
        <v>194</v>
      </c>
      <c r="B73" s="430" t="s">
        <v>223</v>
      </c>
      <c r="C73" s="255" t="s">
        <v>37</v>
      </c>
      <c r="D73" s="412">
        <v>79084841.765149981</v>
      </c>
      <c r="E73" s="412">
        <v>3070443.1793148369</v>
      </c>
      <c r="F73" s="413">
        <v>4.0392915505970954E-2</v>
      </c>
      <c r="G73" s="422">
        <v>3.70810652532364</v>
      </c>
      <c r="H73" s="422">
        <v>0.11344913579327498</v>
      </c>
      <c r="I73" s="423">
        <v>6.1128763323877795</v>
      </c>
      <c r="J73" s="423">
        <v>-0.2228050355067781</v>
      </c>
      <c r="K73" s="413">
        <v>-3.5166704663498499E-2</v>
      </c>
      <c r="L73" s="414">
        <v>483435857.47681791</v>
      </c>
      <c r="M73" s="414">
        <v>1832848.6648317575</v>
      </c>
      <c r="N73" s="413">
        <v>3.8057251123762947E-3</v>
      </c>
      <c r="O73" s="412">
        <v>121643115.49361083</v>
      </c>
      <c r="P73" s="412">
        <v>1242930.6562307179</v>
      </c>
      <c r="Q73" s="413">
        <v>1.0323328472539278E-2</v>
      </c>
    </row>
    <row r="74" spans="1:17" x14ac:dyDescent="0.25">
      <c r="A74" s="430" t="s">
        <v>194</v>
      </c>
      <c r="B74" s="430" t="s">
        <v>169</v>
      </c>
      <c r="C74" s="259" t="s">
        <v>227</v>
      </c>
      <c r="D74" s="416">
        <v>24789715.416054681</v>
      </c>
      <c r="E74" s="416">
        <v>-1020435.4222932644</v>
      </c>
      <c r="F74" s="417">
        <v>-3.9536205297069874E-2</v>
      </c>
      <c r="G74" s="424">
        <v>1.1623327990990016</v>
      </c>
      <c r="H74" s="424">
        <v>-5.8207666418140125E-2</v>
      </c>
      <c r="I74" s="425">
        <v>1.8004212374220863</v>
      </c>
      <c r="J74" s="425">
        <v>-8.6806695831754821E-2</v>
      </c>
      <c r="K74" s="417">
        <v>-4.5996932486097805E-2</v>
      </c>
      <c r="L74" s="418">
        <v>44631930.104714535</v>
      </c>
      <c r="M74" s="418">
        <v>-4077707.5189107507</v>
      </c>
      <c r="N74" s="417">
        <v>-8.371459361736186E-2</v>
      </c>
      <c r="O74" s="416">
        <v>9994153.2182256877</v>
      </c>
      <c r="P74" s="416">
        <v>-843262.8823237624</v>
      </c>
      <c r="Q74" s="417">
        <v>-7.7810326234591054E-2</v>
      </c>
    </row>
    <row r="75" spans="1:17" x14ac:dyDescent="0.25">
      <c r="A75" s="430" t="s">
        <v>194</v>
      </c>
      <c r="B75" s="430" t="s">
        <v>169</v>
      </c>
      <c r="C75" s="255" t="s">
        <v>228</v>
      </c>
      <c r="D75" s="412">
        <v>773032585.13863862</v>
      </c>
      <c r="E75" s="412">
        <v>16435073.768725514</v>
      </c>
      <c r="F75" s="413">
        <v>2.1722347115532784E-2</v>
      </c>
      <c r="G75" s="422">
        <v>36.245721800300196</v>
      </c>
      <c r="H75" s="422">
        <v>0.46685772002916082</v>
      </c>
      <c r="I75" s="423">
        <v>2.6083577081920519</v>
      </c>
      <c r="J75" s="423">
        <v>0.12669692606936245</v>
      </c>
      <c r="K75" s="413">
        <v>5.105328132759232E-2</v>
      </c>
      <c r="L75" s="414">
        <v>2016345502.1299965</v>
      </c>
      <c r="M75" s="414">
        <v>138727130.31165767</v>
      </c>
      <c r="N75" s="413">
        <v>7.3884625541509999E-2</v>
      </c>
      <c r="O75" s="412">
        <v>451088717.56939751</v>
      </c>
      <c r="P75" s="412">
        <v>16854886.850049019</v>
      </c>
      <c r="Q75" s="413">
        <v>3.8815231927294427E-2</v>
      </c>
    </row>
    <row r="76" spans="1:17" x14ac:dyDescent="0.25">
      <c r="A76" s="430" t="s">
        <v>194</v>
      </c>
      <c r="B76" s="430" t="s">
        <v>169</v>
      </c>
      <c r="C76" s="259" t="s">
        <v>229</v>
      </c>
      <c r="D76" s="416">
        <v>26208508.582465969</v>
      </c>
      <c r="E76" s="416">
        <v>11373580.583144492</v>
      </c>
      <c r="F76" s="417">
        <v>0.76667581963759435</v>
      </c>
      <c r="G76" s="424">
        <v>1.2288567508580179</v>
      </c>
      <c r="H76" s="424">
        <v>0.52732540221890689</v>
      </c>
      <c r="I76" s="425">
        <v>2.8411873414766426</v>
      </c>
      <c r="J76" s="425">
        <v>-0.20948226121023472</v>
      </c>
      <c r="K76" s="417">
        <v>-6.8667633173298478E-2</v>
      </c>
      <c r="L76" s="418">
        <v>74463282.823484257</v>
      </c>
      <c r="M76" s="418">
        <v>29206818.91790577</v>
      </c>
      <c r="N76" s="417">
        <v>0.64536237251858342</v>
      </c>
      <c r="O76" s="416">
        <v>15116912.080544811</v>
      </c>
      <c r="P76" s="416">
        <v>5483375.1439239644</v>
      </c>
      <c r="Q76" s="417">
        <v>0.56919646231692</v>
      </c>
    </row>
    <row r="77" spans="1:17" x14ac:dyDescent="0.25">
      <c r="A77" s="430" t="s">
        <v>194</v>
      </c>
      <c r="B77" s="430" t="s">
        <v>169</v>
      </c>
      <c r="C77" s="255" t="s">
        <v>230</v>
      </c>
      <c r="D77" s="412">
        <v>1369493.1876006227</v>
      </c>
      <c r="E77" s="412">
        <v>297807.63721595216</v>
      </c>
      <c r="F77" s="413">
        <v>0.27788714432984302</v>
      </c>
      <c r="G77" s="422">
        <v>6.4212389024036004E-2</v>
      </c>
      <c r="H77" s="422">
        <v>1.3533274874456526E-2</v>
      </c>
      <c r="I77" s="423">
        <v>3.3096534034594911</v>
      </c>
      <c r="J77" s="423">
        <v>8.3628178582309864E-2</v>
      </c>
      <c r="K77" s="413">
        <v>2.5922977271665225E-2</v>
      </c>
      <c r="L77" s="414">
        <v>4532547.7893569879</v>
      </c>
      <c r="M77" s="414">
        <v>1075263.1706796554</v>
      </c>
      <c r="N77" s="413">
        <v>0.3110137837280586</v>
      </c>
      <c r="O77" s="412">
        <v>1201839.8600343026</v>
      </c>
      <c r="P77" s="412">
        <v>207769.18360288511</v>
      </c>
      <c r="Q77" s="413">
        <v>0.20900846240505661</v>
      </c>
    </row>
    <row r="78" spans="1:17" x14ac:dyDescent="0.25">
      <c r="A78" s="430" t="s">
        <v>194</v>
      </c>
      <c r="B78" s="430" t="s">
        <v>169</v>
      </c>
      <c r="C78" s="259" t="s">
        <v>231</v>
      </c>
      <c r="D78" s="416">
        <v>1222947756.7038648</v>
      </c>
      <c r="E78" s="416">
        <v>-11710807.051043272</v>
      </c>
      <c r="F78" s="417">
        <v>-9.4850571606029718E-3</v>
      </c>
      <c r="G78" s="424">
        <v>57.341210471535021</v>
      </c>
      <c r="H78" s="424">
        <v>-1.0447612958658539</v>
      </c>
      <c r="I78" s="425">
        <v>2.134627060177074</v>
      </c>
      <c r="J78" s="425">
        <v>-1.697052638823271E-2</v>
      </c>
      <c r="K78" s="417">
        <v>-7.8874072429703426E-3</v>
      </c>
      <c r="L78" s="418">
        <v>2610537374.6429186</v>
      </c>
      <c r="M78" s="418">
        <v>-45951011.364329338</v>
      </c>
      <c r="N78" s="417">
        <v>-1.7297651895024684E-2</v>
      </c>
      <c r="O78" s="416">
        <v>582674008.63026643</v>
      </c>
      <c r="P78" s="416">
        <v>-5773958.0624063015</v>
      </c>
      <c r="Q78" s="417">
        <v>-9.8121811769669217E-3</v>
      </c>
    </row>
    <row r="79" spans="1:17" x14ac:dyDescent="0.25">
      <c r="A79" s="430" t="s">
        <v>194</v>
      </c>
      <c r="B79" s="430" t="s">
        <v>169</v>
      </c>
      <c r="C79" s="255" t="s">
        <v>232</v>
      </c>
      <c r="D79" s="412">
        <v>5034920.9384108838</v>
      </c>
      <c r="E79" s="412">
        <v>-311068.66011158191</v>
      </c>
      <c r="F79" s="413">
        <v>-5.8187292432734183E-2</v>
      </c>
      <c r="G79" s="422">
        <v>0.23607587458608625</v>
      </c>
      <c r="H79" s="422">
        <v>-1.6731506281125297E-2</v>
      </c>
      <c r="I79" s="423">
        <v>6.3887400622909416</v>
      </c>
      <c r="J79" s="423">
        <v>0.3041620302360748</v>
      </c>
      <c r="K79" s="413">
        <v>4.9989009695279404E-2</v>
      </c>
      <c r="L79" s="414">
        <v>32166801.109693117</v>
      </c>
      <c r="M79" s="414">
        <v>-361289.76107049361</v>
      </c>
      <c r="N79" s="413">
        <v>-1.1107007863016714E-2</v>
      </c>
      <c r="O79" s="412">
        <v>7752933.410299819</v>
      </c>
      <c r="P79" s="412">
        <v>-452364.16699576192</v>
      </c>
      <c r="Q79" s="413">
        <v>-5.5130744830933789E-2</v>
      </c>
    </row>
    <row r="80" spans="1:17" x14ac:dyDescent="0.25">
      <c r="A80" s="430" t="s">
        <v>194</v>
      </c>
      <c r="B80" s="430" t="s">
        <v>169</v>
      </c>
      <c r="C80" s="259" t="s">
        <v>233</v>
      </c>
      <c r="D80" s="416">
        <v>193577.54161638021</v>
      </c>
      <c r="E80" s="416">
        <v>357.41140123756486</v>
      </c>
      <c r="F80" s="417">
        <v>1.8497627593957316E-3</v>
      </c>
      <c r="G80" s="424">
        <v>9.0764061633378766E-3</v>
      </c>
      <c r="H80" s="424">
        <v>-6.0812334807411328E-5</v>
      </c>
      <c r="I80" s="425">
        <v>3.4311412925422196</v>
      </c>
      <c r="J80" s="425">
        <v>0.36144550861899072</v>
      </c>
      <c r="K80" s="417">
        <v>0.11774636122314532</v>
      </c>
      <c r="L80" s="418">
        <v>664191.8963487721</v>
      </c>
      <c r="M80" s="418">
        <v>71064.877258251421</v>
      </c>
      <c r="N80" s="417">
        <v>0.11981392681658595</v>
      </c>
      <c r="O80" s="416">
        <v>268259.24640417099</v>
      </c>
      <c r="P80" s="416">
        <v>-13375.08754510578</v>
      </c>
      <c r="Q80" s="417">
        <v>-4.7490969433842803E-2</v>
      </c>
    </row>
    <row r="81" spans="1:17" x14ac:dyDescent="0.25">
      <c r="A81" s="430" t="s">
        <v>195</v>
      </c>
      <c r="B81" s="430" t="s">
        <v>224</v>
      </c>
      <c r="C81" s="255" t="s">
        <v>37</v>
      </c>
      <c r="D81" s="412">
        <v>82298.866856503286</v>
      </c>
      <c r="E81" s="412">
        <v>10537.433388558362</v>
      </c>
      <c r="F81" s="413">
        <v>0.14683978398042066</v>
      </c>
      <c r="G81" s="422">
        <v>3.1987646903528</v>
      </c>
      <c r="H81" s="422">
        <v>0.53265013107822412</v>
      </c>
      <c r="I81" s="423">
        <v>7.3982660807079821</v>
      </c>
      <c r="J81" s="423">
        <v>-0.90040823485322541</v>
      </c>
      <c r="K81" s="413">
        <v>-0.10850024963202021</v>
      </c>
      <c r="L81" s="414">
        <v>608868.91514517064</v>
      </c>
      <c r="M81" s="414">
        <v>13344.150376881706</v>
      </c>
      <c r="N81" s="413">
        <v>2.2407381130613004E-2</v>
      </c>
      <c r="O81" s="412">
        <v>117815.70467662811</v>
      </c>
      <c r="P81" s="412">
        <v>-2621.6337704289181</v>
      </c>
      <c r="Q81" s="413">
        <v>-2.1767616291033867E-2</v>
      </c>
    </row>
    <row r="82" spans="1:17" x14ac:dyDescent="0.25">
      <c r="A82" s="430" t="s">
        <v>195</v>
      </c>
      <c r="B82" s="430" t="s">
        <v>96</v>
      </c>
      <c r="C82" s="259" t="s">
        <v>227</v>
      </c>
      <c r="D82" s="416">
        <v>298003.94369342667</v>
      </c>
      <c r="E82" s="416">
        <v>105968.28184529868</v>
      </c>
      <c r="F82" s="417">
        <v>0.55181564104017322</v>
      </c>
      <c r="G82" s="424">
        <v>11.582717102709312</v>
      </c>
      <c r="H82" s="424">
        <v>4.448117789250456</v>
      </c>
      <c r="I82" s="425">
        <v>0.99532040706476288</v>
      </c>
      <c r="J82" s="425">
        <v>-0.63478262179779821</v>
      </c>
      <c r="K82" s="417">
        <v>-0.3894125773391951</v>
      </c>
      <c r="L82" s="418">
        <v>296609.40654384613</v>
      </c>
      <c r="M82" s="418">
        <v>-16428.507484413858</v>
      </c>
      <c r="N82" s="417">
        <v>-5.2480887292555713E-2</v>
      </c>
      <c r="O82" s="416">
        <v>107247.34836435318</v>
      </c>
      <c r="P82" s="416">
        <v>9068.0200493696175</v>
      </c>
      <c r="Q82" s="417">
        <v>9.2361805738547798E-2</v>
      </c>
    </row>
    <row r="83" spans="1:17" x14ac:dyDescent="0.25">
      <c r="A83" s="430" t="s">
        <v>195</v>
      </c>
      <c r="B83" s="430" t="s">
        <v>96</v>
      </c>
      <c r="C83" s="255" t="s">
        <v>228</v>
      </c>
      <c r="D83" s="412">
        <v>1284082.7004673928</v>
      </c>
      <c r="E83" s="412">
        <v>-146340.39789093332</v>
      </c>
      <c r="F83" s="413">
        <v>-0.10230567309692208</v>
      </c>
      <c r="G83" s="422">
        <v>49.909294728319736</v>
      </c>
      <c r="H83" s="422">
        <v>-3.2344576210436458</v>
      </c>
      <c r="I83" s="423">
        <v>2.5386531401533108</v>
      </c>
      <c r="J83" s="423">
        <v>9.0041229974127113E-2</v>
      </c>
      <c r="K83" s="413">
        <v>3.677235645216563E-2</v>
      </c>
      <c r="L83" s="414">
        <v>3259840.57975809</v>
      </c>
      <c r="M83" s="414">
        <v>-242710.45547751756</v>
      </c>
      <c r="N83" s="413">
        <v>-6.9295337322955258E-2</v>
      </c>
      <c r="O83" s="412">
        <v>772585.13310468197</v>
      </c>
      <c r="P83" s="412">
        <v>-86002.666695562424</v>
      </c>
      <c r="Q83" s="413">
        <v>-0.10016758532507854</v>
      </c>
    </row>
    <row r="84" spans="1:17" x14ac:dyDescent="0.25">
      <c r="A84" s="430" t="s">
        <v>195</v>
      </c>
      <c r="B84" s="430" t="s">
        <v>96</v>
      </c>
      <c r="C84" s="259" t="s">
        <v>229</v>
      </c>
      <c r="D84" s="416">
        <v>239770.70058631897</v>
      </c>
      <c r="E84" s="416">
        <v>40051.214544686896</v>
      </c>
      <c r="F84" s="417">
        <v>0.20053734033913001</v>
      </c>
      <c r="G84" s="424">
        <v>9.3193269860442101</v>
      </c>
      <c r="H84" s="424">
        <v>1.8992546188404296</v>
      </c>
      <c r="I84" s="425">
        <v>1.8959779007297632</v>
      </c>
      <c r="J84" s="425">
        <v>-4.7916959892788658E-3</v>
      </c>
      <c r="K84" s="417">
        <v>-2.5209241549054191E-3</v>
      </c>
      <c r="L84" s="418">
        <v>454599.94955415366</v>
      </c>
      <c r="M84" s="418">
        <v>74979.222613866325</v>
      </c>
      <c r="N84" s="417">
        <v>0.19751087675900328</v>
      </c>
      <c r="O84" s="416">
        <v>119885.35029315948</v>
      </c>
      <c r="P84" s="416">
        <v>19863.971410274506</v>
      </c>
      <c r="Q84" s="417">
        <v>0.19859725622792332</v>
      </c>
    </row>
    <row r="85" spans="1:17" x14ac:dyDescent="0.25">
      <c r="A85" s="430" t="s">
        <v>195</v>
      </c>
      <c r="B85" s="430" t="s">
        <v>96</v>
      </c>
      <c r="C85" s="255" t="s">
        <v>230</v>
      </c>
      <c r="D85" s="412">
        <v>3680.0711497068405</v>
      </c>
      <c r="E85" s="412">
        <v>-1896.5636999607086</v>
      </c>
      <c r="F85" s="413">
        <v>-0.34009106765772412</v>
      </c>
      <c r="G85" s="422">
        <v>0.14303576830764192</v>
      </c>
      <c r="H85" s="422">
        <v>-6.4149994935200683E-2</v>
      </c>
      <c r="I85" s="423">
        <v>2.7039943681826841</v>
      </c>
      <c r="J85" s="423">
        <v>9.0176810832236498E-2</v>
      </c>
      <c r="K85" s="413">
        <v>3.4500040210781263E-2</v>
      </c>
      <c r="L85" s="414">
        <v>9950.8916633188728</v>
      </c>
      <c r="M85" s="414">
        <v>-4625.4144176745413</v>
      </c>
      <c r="N85" s="413">
        <v>-0.31732418295646181</v>
      </c>
      <c r="O85" s="412">
        <v>3680.0711497068405</v>
      </c>
      <c r="P85" s="412">
        <v>-1896.5636999607086</v>
      </c>
      <c r="Q85" s="413">
        <v>-0.34009106765772412</v>
      </c>
    </row>
    <row r="86" spans="1:17" x14ac:dyDescent="0.25">
      <c r="A86" s="430" t="s">
        <v>195</v>
      </c>
      <c r="B86" s="430" t="s">
        <v>96</v>
      </c>
      <c r="C86" s="259" t="s">
        <v>231</v>
      </c>
      <c r="D86" s="416">
        <v>664450.66627475037</v>
      </c>
      <c r="E86" s="416">
        <v>-127138.23597833898</v>
      </c>
      <c r="F86" s="417">
        <v>-0.1606114431575115</v>
      </c>
      <c r="G86" s="424">
        <v>25.825645126645046</v>
      </c>
      <c r="H86" s="424">
        <v>-3.5838384255454763</v>
      </c>
      <c r="I86" s="425">
        <v>3.3877145115738068</v>
      </c>
      <c r="J86" s="425">
        <v>0.10554735834377338</v>
      </c>
      <c r="K86" s="417">
        <v>3.2157825429427786E-2</v>
      </c>
      <c r="L86" s="418">
        <v>2250969.1643638564</v>
      </c>
      <c r="M86" s="418">
        <v>-347157.9294726532</v>
      </c>
      <c r="N86" s="417">
        <v>-0.13361853247911148</v>
      </c>
      <c r="O86" s="416">
        <v>434331.73272693157</v>
      </c>
      <c r="P86" s="416">
        <v>-88336.437781290384</v>
      </c>
      <c r="Q86" s="417">
        <v>-0.16901055538812609</v>
      </c>
    </row>
    <row r="87" spans="1:17" x14ac:dyDescent="0.25">
      <c r="A87" s="430" t="s">
        <v>195</v>
      </c>
      <c r="B87" s="430" t="s">
        <v>96</v>
      </c>
      <c r="C87" s="255" t="s">
        <v>232</v>
      </c>
      <c r="D87" s="412">
        <v>173.34920521111485</v>
      </c>
      <c r="E87" s="412">
        <v>-293.59480880843034</v>
      </c>
      <c r="F87" s="413">
        <v>-0.62875805234359672</v>
      </c>
      <c r="G87" s="422">
        <v>6.737678632888963E-3</v>
      </c>
      <c r="H87" s="422">
        <v>-1.0610445198830708E-2</v>
      </c>
      <c r="I87" s="423">
        <v>1.4297455264815162</v>
      </c>
      <c r="J87" s="423">
        <v>-1.0748852346139874</v>
      </c>
      <c r="K87" s="413">
        <v>-0.42915916042803931</v>
      </c>
      <c r="L87" s="414">
        <v>247.84525066971779</v>
      </c>
      <c r="M87" s="414">
        <v>-921.67709055304533</v>
      </c>
      <c r="N87" s="413">
        <v>-0.78807993491548889</v>
      </c>
      <c r="O87" s="412">
        <v>116.74227571487427</v>
      </c>
      <c r="P87" s="412">
        <v>-128.77175348613986</v>
      </c>
      <c r="Q87" s="413">
        <v>-0.52449855474738771</v>
      </c>
    </row>
    <row r="88" spans="1:17" x14ac:dyDescent="0.25">
      <c r="A88" s="430" t="s">
        <v>195</v>
      </c>
      <c r="B88" s="430" t="s">
        <v>96</v>
      </c>
      <c r="C88" s="259" t="s">
        <v>233</v>
      </c>
      <c r="D88" s="416">
        <v>372.49264717102051</v>
      </c>
      <c r="E88" s="416">
        <v>333.62655282020569</v>
      </c>
      <c r="F88" s="417">
        <v>8.583999972027323</v>
      </c>
      <c r="G88" s="424">
        <v>1.4477918988413753E-2</v>
      </c>
      <c r="H88" s="424">
        <v>1.303394755413167E-2</v>
      </c>
      <c r="I88" s="425">
        <v>3.9069131166602258</v>
      </c>
      <c r="J88" s="425">
        <v>0.31981815006441838</v>
      </c>
      <c r="K88" s="417">
        <v>8.9157982446148989E-2</v>
      </c>
      <c r="L88" s="418">
        <v>1455.2964090919495</v>
      </c>
      <c r="M88" s="418">
        <v>1315.8800376749039</v>
      </c>
      <c r="N88" s="417">
        <v>9.4384900732972259</v>
      </c>
      <c r="O88" s="416">
        <v>408.69243049621582</v>
      </c>
      <c r="P88" s="416">
        <v>367.29365015029907</v>
      </c>
      <c r="Q88" s="417">
        <v>8.8720886722095429</v>
      </c>
    </row>
    <row r="89" spans="1:17" x14ac:dyDescent="0.25">
      <c r="A89" s="430" t="s">
        <v>195</v>
      </c>
      <c r="B89" s="430" t="s">
        <v>220</v>
      </c>
      <c r="C89" s="255" t="s">
        <v>37</v>
      </c>
      <c r="D89" s="412">
        <v>712797.15327039827</v>
      </c>
      <c r="E89" s="412">
        <v>17573.123607980669</v>
      </c>
      <c r="F89" s="413">
        <v>2.5276922054195558E-2</v>
      </c>
      <c r="G89" s="422">
        <v>2.1972980229027597</v>
      </c>
      <c r="H89" s="422">
        <v>0.17832428749872964</v>
      </c>
      <c r="I89" s="423">
        <v>7.1188466483153663</v>
      </c>
      <c r="J89" s="423">
        <v>-0.87508774141812307</v>
      </c>
      <c r="K89" s="413">
        <v>-0.10946896718867087</v>
      </c>
      <c r="L89" s="414">
        <v>5074293.6254877094</v>
      </c>
      <c r="M89" s="414">
        <v>-483281.65379978623</v>
      </c>
      <c r="N89" s="413">
        <v>-8.6959083685456615E-2</v>
      </c>
      <c r="O89" s="412">
        <v>1001683.5675296698</v>
      </c>
      <c r="P89" s="412">
        <v>-149345.13646786253</v>
      </c>
      <c r="Q89" s="413">
        <v>-0.12974927206349035</v>
      </c>
    </row>
    <row r="90" spans="1:17" x14ac:dyDescent="0.25">
      <c r="A90" s="430" t="s">
        <v>195</v>
      </c>
      <c r="B90" s="430" t="s">
        <v>168</v>
      </c>
      <c r="C90" s="259" t="s">
        <v>227</v>
      </c>
      <c r="D90" s="416">
        <v>2691157.3045620071</v>
      </c>
      <c r="E90" s="416">
        <v>151387.7898992002</v>
      </c>
      <c r="F90" s="417">
        <v>5.9606900951127938E-2</v>
      </c>
      <c r="G90" s="424">
        <v>8.2958729527799164</v>
      </c>
      <c r="H90" s="424">
        <v>0.92022463611580907</v>
      </c>
      <c r="I90" s="425">
        <v>1.4429957507920086</v>
      </c>
      <c r="J90" s="425">
        <v>-0.15401399348144529</v>
      </c>
      <c r="K90" s="417">
        <v>-9.6438981686685105E-2</v>
      </c>
      <c r="L90" s="418">
        <v>3883328.5551958517</v>
      </c>
      <c r="M90" s="418">
        <v>-172708.10792931169</v>
      </c>
      <c r="N90" s="417">
        <v>-4.2580509564783035E-2</v>
      </c>
      <c r="O90" s="416">
        <v>1261576.6090793409</v>
      </c>
      <c r="P90" s="416">
        <v>-10476.43509174278</v>
      </c>
      <c r="Q90" s="417">
        <v>-8.2358476635458304E-3</v>
      </c>
    </row>
    <row r="91" spans="1:17" x14ac:dyDescent="0.25">
      <c r="A91" s="430" t="s">
        <v>195</v>
      </c>
      <c r="B91" s="430" t="s">
        <v>168</v>
      </c>
      <c r="C91" s="255" t="s">
        <v>228</v>
      </c>
      <c r="D91" s="412">
        <v>16909829.528954897</v>
      </c>
      <c r="E91" s="412">
        <v>-1469264.5681919679</v>
      </c>
      <c r="F91" s="413">
        <v>-7.9942164745761532E-2</v>
      </c>
      <c r="G91" s="422">
        <v>52.126940772868466</v>
      </c>
      <c r="H91" s="422">
        <v>-1.2470892943559022</v>
      </c>
      <c r="I91" s="423">
        <v>2.4664731503830613</v>
      </c>
      <c r="J91" s="423">
        <v>7.8443571364090303E-2</v>
      </c>
      <c r="K91" s="413">
        <v>3.2848659854672231E-2</v>
      </c>
      <c r="L91" s="414">
        <v>41707640.5107219</v>
      </c>
      <c r="M91" s="414">
        <v>-2182179.8288377821</v>
      </c>
      <c r="N91" s="413">
        <v>-4.9719497868869027E-2</v>
      </c>
      <c r="O91" s="412">
        <v>10098071.847068278</v>
      </c>
      <c r="P91" s="412">
        <v>-867360.30162637867</v>
      </c>
      <c r="Q91" s="413">
        <v>-7.9099509245482008E-2</v>
      </c>
    </row>
    <row r="92" spans="1:17" x14ac:dyDescent="0.25">
      <c r="A92" s="430" t="s">
        <v>195</v>
      </c>
      <c r="B92" s="430" t="s">
        <v>168</v>
      </c>
      <c r="C92" s="259" t="s">
        <v>229</v>
      </c>
      <c r="D92" s="416">
        <v>2890522.8161787037</v>
      </c>
      <c r="E92" s="416">
        <v>353168.59773192042</v>
      </c>
      <c r="F92" s="417">
        <v>0.13918773940364904</v>
      </c>
      <c r="G92" s="424">
        <v>8.9104453349793538</v>
      </c>
      <c r="H92" s="424">
        <v>1.541811188446478</v>
      </c>
      <c r="I92" s="425">
        <v>1.8963087559072309</v>
      </c>
      <c r="J92" s="425">
        <v>4.745201054463255E-2</v>
      </c>
      <c r="K92" s="417">
        <v>2.5665596138616055E-2</v>
      </c>
      <c r="L92" s="418">
        <v>5481323.7254693033</v>
      </c>
      <c r="M92" s="418">
        <v>790119.26331972424</v>
      </c>
      <c r="N92" s="417">
        <v>0.16842567184924614</v>
      </c>
      <c r="O92" s="416">
        <v>1445820.6018414465</v>
      </c>
      <c r="P92" s="416">
        <v>176411.83972515166</v>
      </c>
      <c r="Q92" s="417">
        <v>0.13897165750695359</v>
      </c>
    </row>
    <row r="93" spans="1:17" x14ac:dyDescent="0.25">
      <c r="A93" s="430" t="s">
        <v>195</v>
      </c>
      <c r="B93" s="430" t="s">
        <v>168</v>
      </c>
      <c r="C93" s="255" t="s">
        <v>230</v>
      </c>
      <c r="D93" s="412">
        <v>61818.749744534492</v>
      </c>
      <c r="E93" s="412">
        <v>8431.6787071228027</v>
      </c>
      <c r="F93" s="413">
        <v>0.15793484346077336</v>
      </c>
      <c r="G93" s="422">
        <v>0.19056503798978791</v>
      </c>
      <c r="H93" s="422">
        <v>3.5525669907211788E-2</v>
      </c>
      <c r="I93" s="423">
        <v>2.8715505434757711</v>
      </c>
      <c r="J93" s="423">
        <v>6.5040404564317367E-2</v>
      </c>
      <c r="K93" s="413">
        <v>2.3174833278722537E-2</v>
      </c>
      <c r="L93" s="414">
        <v>177515.66442591071</v>
      </c>
      <c r="M93" s="414">
        <v>27684.308272628783</v>
      </c>
      <c r="N93" s="413">
        <v>0.18476979040560051</v>
      </c>
      <c r="O93" s="412">
        <v>61818.749744534492</v>
      </c>
      <c r="P93" s="412">
        <v>8025.4269180297852</v>
      </c>
      <c r="Q93" s="413">
        <v>0.14919002017989391</v>
      </c>
    </row>
    <row r="94" spans="1:17" x14ac:dyDescent="0.25">
      <c r="A94" s="430" t="s">
        <v>195</v>
      </c>
      <c r="B94" s="430" t="s">
        <v>168</v>
      </c>
      <c r="C94" s="259" t="s">
        <v>231</v>
      </c>
      <c r="D94" s="416">
        <v>9167343.6377490908</v>
      </c>
      <c r="E94" s="416">
        <v>-1055746.1735946126</v>
      </c>
      <c r="F94" s="417">
        <v>-0.10327075209914911</v>
      </c>
      <c r="G94" s="424">
        <v>28.259633134161678</v>
      </c>
      <c r="H94" s="424">
        <v>-1.4288542355884566</v>
      </c>
      <c r="I94" s="425">
        <v>3.3269995101492036</v>
      </c>
      <c r="J94" s="425">
        <v>7.0700544661626896E-2</v>
      </c>
      <c r="K94" s="417">
        <v>2.1711932906332717E-2</v>
      </c>
      <c r="L94" s="418">
        <v>30499747.792160641</v>
      </c>
      <c r="M94" s="418">
        <v>-2789688.9846044444</v>
      </c>
      <c r="N94" s="417">
        <v>-8.380102683357965E-2</v>
      </c>
      <c r="O94" s="416">
        <v>6007660.8813469065</v>
      </c>
      <c r="P94" s="416">
        <v>-765303.58718268201</v>
      </c>
      <c r="Q94" s="417">
        <v>-0.11299388779295184</v>
      </c>
    </row>
    <row r="95" spans="1:17" x14ac:dyDescent="0.25">
      <c r="A95" s="430" t="s">
        <v>195</v>
      </c>
      <c r="B95" s="430" t="s">
        <v>168</v>
      </c>
      <c r="C95" s="255" t="s">
        <v>232</v>
      </c>
      <c r="D95" s="412">
        <v>4600.0244005195382</v>
      </c>
      <c r="E95" s="412">
        <v>-1620.8850778553551</v>
      </c>
      <c r="F95" s="413">
        <v>-0.26055435840850455</v>
      </c>
      <c r="G95" s="422">
        <v>1.4180225712449956E-2</v>
      </c>
      <c r="H95" s="422">
        <v>-3.8856815509448767E-3</v>
      </c>
      <c r="I95" s="423">
        <v>2.3801819020525485</v>
      </c>
      <c r="J95" s="423">
        <v>-0.68821350217321386</v>
      </c>
      <c r="K95" s="413">
        <v>-0.22429100930910448</v>
      </c>
      <c r="L95" s="414">
        <v>10948.894827116728</v>
      </c>
      <c r="M95" s="414">
        <v>-8139.3152264332784</v>
      </c>
      <c r="N95" s="413">
        <v>-0.42640536769027942</v>
      </c>
      <c r="O95" s="412">
        <v>3494.8775389194489</v>
      </c>
      <c r="P95" s="412">
        <v>-1217.6592692694494</v>
      </c>
      <c r="Q95" s="413">
        <v>-0.25838721665866732</v>
      </c>
    </row>
    <row r="96" spans="1:17" x14ac:dyDescent="0.25">
      <c r="A96" s="430" t="s">
        <v>195</v>
      </c>
      <c r="B96" s="430" t="s">
        <v>168</v>
      </c>
      <c r="C96" s="259" t="s">
        <v>233</v>
      </c>
      <c r="D96" s="416">
        <v>1630.1121562123299</v>
      </c>
      <c r="E96" s="416">
        <v>1244.070449411869</v>
      </c>
      <c r="F96" s="417">
        <v>3.2226322376481216</v>
      </c>
      <c r="G96" s="424">
        <v>5.0250512386605193E-3</v>
      </c>
      <c r="H96" s="424">
        <v>3.903962160109633E-3</v>
      </c>
      <c r="I96" s="425">
        <v>3.6727129151858287</v>
      </c>
      <c r="J96" s="425">
        <v>-2.2133364972996006E-3</v>
      </c>
      <c r="K96" s="417">
        <v>-6.0228052094538911E-4</v>
      </c>
      <c r="L96" s="418">
        <v>5986.9339693224429</v>
      </c>
      <c r="M96" s="418">
        <v>4568.2591667568686</v>
      </c>
      <c r="N96" s="417">
        <v>3.2200890285042698</v>
      </c>
      <c r="O96" s="416">
        <v>1699.9532648324966</v>
      </c>
      <c r="P96" s="416">
        <v>1295.6176730394363</v>
      </c>
      <c r="Q96" s="417">
        <v>3.2043127029552614</v>
      </c>
    </row>
    <row r="97" spans="1:17" x14ac:dyDescent="0.25">
      <c r="A97" s="430" t="s">
        <v>195</v>
      </c>
      <c r="B97" s="430" t="s">
        <v>223</v>
      </c>
      <c r="C97" s="255" t="s">
        <v>37</v>
      </c>
      <c r="D97" s="412">
        <v>625519.1654761011</v>
      </c>
      <c r="E97" s="412">
        <v>-5430.2941965826321</v>
      </c>
      <c r="F97" s="413">
        <v>-8.6065438575693431E-3</v>
      </c>
      <c r="G97" s="422">
        <v>2.1145716108502959</v>
      </c>
      <c r="H97" s="422">
        <v>0.11581232465028979</v>
      </c>
      <c r="I97" s="423">
        <v>7.2535455477389821</v>
      </c>
      <c r="J97" s="423">
        <v>-0.6965511062645513</v>
      </c>
      <c r="K97" s="413">
        <v>-8.7615426148785244E-2</v>
      </c>
      <c r="L97" s="414">
        <v>4537231.7577645769</v>
      </c>
      <c r="M97" s="414">
        <v>-478877.43042456359</v>
      </c>
      <c r="N97" s="413">
        <v>-9.5467903998605455E-2</v>
      </c>
      <c r="O97" s="412">
        <v>892134.73490156676</v>
      </c>
      <c r="P97" s="412">
        <v>-142704.60054208862</v>
      </c>
      <c r="Q97" s="413">
        <v>-0.13790024755959671</v>
      </c>
    </row>
    <row r="98" spans="1:17" x14ac:dyDescent="0.25">
      <c r="A98" s="430" t="s">
        <v>195</v>
      </c>
      <c r="B98" s="430" t="s">
        <v>169</v>
      </c>
      <c r="C98" s="259" t="s">
        <v>227</v>
      </c>
      <c r="D98" s="416">
        <v>2492265.3792577107</v>
      </c>
      <c r="E98" s="416">
        <v>163190.82396103442</v>
      </c>
      <c r="F98" s="417">
        <v>7.0066809836513477E-2</v>
      </c>
      <c r="G98" s="424">
        <v>8.4251193385452741</v>
      </c>
      <c r="H98" s="424">
        <v>1.0469382112226837</v>
      </c>
      <c r="I98" s="425">
        <v>1.4296802932730177</v>
      </c>
      <c r="J98" s="425">
        <v>-0.16788062108631241</v>
      </c>
      <c r="K98" s="417">
        <v>-0.10508558364025673</v>
      </c>
      <c r="L98" s="418">
        <v>3563142.6983313523</v>
      </c>
      <c r="M98" s="418">
        <v>-157695.77783945575</v>
      </c>
      <c r="N98" s="417">
        <v>-4.2381785409224146E-2</v>
      </c>
      <c r="O98" s="416">
        <v>1159683.389332698</v>
      </c>
      <c r="P98" s="416">
        <v>-6927.2979058648925</v>
      </c>
      <c r="Q98" s="417">
        <v>-5.937968837112422E-3</v>
      </c>
    </row>
    <row r="99" spans="1:17" x14ac:dyDescent="0.25">
      <c r="A99" s="430" t="s">
        <v>195</v>
      </c>
      <c r="B99" s="430" t="s">
        <v>169</v>
      </c>
      <c r="C99" s="255" t="s">
        <v>228</v>
      </c>
      <c r="D99" s="412">
        <v>15434079.190464698</v>
      </c>
      <c r="E99" s="412">
        <v>-1392536.2670800611</v>
      </c>
      <c r="F99" s="413">
        <v>-8.2757953944664037E-2</v>
      </c>
      <c r="G99" s="422">
        <v>52.175005174991547</v>
      </c>
      <c r="H99" s="422">
        <v>-1.1293496912944647</v>
      </c>
      <c r="I99" s="423">
        <v>2.4683359531569384</v>
      </c>
      <c r="J99" s="423">
        <v>8.3941760227433715E-2</v>
      </c>
      <c r="K99" s="413">
        <v>3.5204648827089083E-2</v>
      </c>
      <c r="L99" s="414">
        <v>38096492.569695346</v>
      </c>
      <c r="M99" s="414">
        <v>-2024791.6139322147</v>
      </c>
      <c r="N99" s="413">
        <v>-5.0466769823845237E-2</v>
      </c>
      <c r="O99" s="412">
        <v>9220677.9800931122</v>
      </c>
      <c r="P99" s="412">
        <v>-798593.44505778141</v>
      </c>
      <c r="Q99" s="413">
        <v>-7.9705740185170626E-2</v>
      </c>
    </row>
    <row r="100" spans="1:17" x14ac:dyDescent="0.25">
      <c r="A100" s="430" t="s">
        <v>195</v>
      </c>
      <c r="B100" s="430" t="s">
        <v>169</v>
      </c>
      <c r="C100" s="259" t="s">
        <v>229</v>
      </c>
      <c r="D100" s="416">
        <v>2667171.2915551555</v>
      </c>
      <c r="E100" s="416">
        <v>332585.38564580353</v>
      </c>
      <c r="F100" s="417">
        <v>0.14246011886046109</v>
      </c>
      <c r="G100" s="424">
        <v>9.0163899136563419</v>
      </c>
      <c r="H100" s="424">
        <v>1.6207496015326344</v>
      </c>
      <c r="I100" s="425">
        <v>1.8961942813806676</v>
      </c>
      <c r="J100" s="425">
        <v>4.2593825634252847E-2</v>
      </c>
      <c r="K100" s="417">
        <v>2.2978968041470947E-2</v>
      </c>
      <c r="L100" s="418">
        <v>5057474.9505095752</v>
      </c>
      <c r="M100" s="418">
        <v>730085.45133684389</v>
      </c>
      <c r="N100" s="417">
        <v>0.16871267342041077</v>
      </c>
      <c r="O100" s="416">
        <v>1334061.1109378824</v>
      </c>
      <c r="P100" s="416">
        <v>166044.69875843055</v>
      </c>
      <c r="Q100" s="417">
        <v>0.14215955959779764</v>
      </c>
    </row>
    <row r="101" spans="1:17" x14ac:dyDescent="0.25">
      <c r="A101" s="430" t="s">
        <v>195</v>
      </c>
      <c r="B101" s="430" t="s">
        <v>169</v>
      </c>
      <c r="C101" s="255" t="s">
        <v>230</v>
      </c>
      <c r="D101" s="412">
        <v>57664.28251516819</v>
      </c>
      <c r="E101" s="412">
        <v>9878.5548198223114</v>
      </c>
      <c r="F101" s="413">
        <v>0.20672605182037312</v>
      </c>
      <c r="G101" s="422">
        <v>0.19493448242120165</v>
      </c>
      <c r="H101" s="422">
        <v>4.3556007466256708E-2</v>
      </c>
      <c r="I101" s="423">
        <v>2.8866278084574395</v>
      </c>
      <c r="J101" s="423">
        <v>8.0683875145841633E-2</v>
      </c>
      <c r="K101" s="413">
        <v>2.8754628411487133E-2</v>
      </c>
      <c r="L101" s="414">
        <v>166455.32146303059</v>
      </c>
      <c r="M101" s="414">
        <v>32371.24873739481</v>
      </c>
      <c r="N101" s="413">
        <v>0.24142501103492878</v>
      </c>
      <c r="O101" s="412">
        <v>57664.28251516819</v>
      </c>
      <c r="P101" s="412">
        <v>9539.8169867992401</v>
      </c>
      <c r="Q101" s="413">
        <v>0.19823216490945966</v>
      </c>
    </row>
    <row r="102" spans="1:17" x14ac:dyDescent="0.25">
      <c r="A102" s="430" t="s">
        <v>195</v>
      </c>
      <c r="B102" s="430" t="s">
        <v>169</v>
      </c>
      <c r="C102" s="259" t="s">
        <v>231</v>
      </c>
      <c r="D102" s="416">
        <v>8298879.518110971</v>
      </c>
      <c r="E102" s="416">
        <v>-1092923.7460070113</v>
      </c>
      <c r="F102" s="417">
        <v>-0.11636995742687671</v>
      </c>
      <c r="G102" s="424">
        <v>28.054416234405394</v>
      </c>
      <c r="H102" s="424">
        <v>-1.6974976479801001</v>
      </c>
      <c r="I102" s="425">
        <v>3.3315537613317669</v>
      </c>
      <c r="J102" s="425">
        <v>6.7848294979298451E-2</v>
      </c>
      <c r="K102" s="417">
        <v>2.0788730992667058E-2</v>
      </c>
      <c r="L102" s="418">
        <v>27648163.273401767</v>
      </c>
      <c r="M102" s="418">
        <v>-3003916.3786070496</v>
      </c>
      <c r="N102" s="417">
        <v>-9.8000410174785141E-2</v>
      </c>
      <c r="O102" s="416">
        <v>5440359.4729005136</v>
      </c>
      <c r="P102" s="416">
        <v>-790141.10239434429</v>
      </c>
      <c r="Q102" s="417">
        <v>-0.12681823761118116</v>
      </c>
    </row>
    <row r="103" spans="1:17" x14ac:dyDescent="0.25">
      <c r="A103" s="430" t="s">
        <v>195</v>
      </c>
      <c r="B103" s="430" t="s">
        <v>169</v>
      </c>
      <c r="C103" s="255" t="s">
        <v>232</v>
      </c>
      <c r="D103" s="412">
        <v>4224.2366160502088</v>
      </c>
      <c r="E103" s="412">
        <v>-1708.6500984848917</v>
      </c>
      <c r="F103" s="413">
        <v>-0.28799641400514775</v>
      </c>
      <c r="G103" s="422">
        <v>1.4280059379180398E-2</v>
      </c>
      <c r="H103" s="422">
        <v>-4.5144925977742053E-3</v>
      </c>
      <c r="I103" s="423">
        <v>2.4008679438965457</v>
      </c>
      <c r="J103" s="423">
        <v>-0.58382158962169806</v>
      </c>
      <c r="K103" s="413">
        <v>-0.19560546685521102</v>
      </c>
      <c r="L103" s="414">
        <v>10141.834278908967</v>
      </c>
      <c r="M103" s="414">
        <v>-7565.9906015133874</v>
      </c>
      <c r="N103" s="413">
        <v>-0.42726820784625519</v>
      </c>
      <c r="O103" s="412">
        <v>3332.3653343915939</v>
      </c>
      <c r="P103" s="412">
        <v>-1022.8337936959106</v>
      </c>
      <c r="Q103" s="413">
        <v>-0.23485350809781844</v>
      </c>
    </row>
    <row r="104" spans="1:17" x14ac:dyDescent="0.25">
      <c r="A104" s="430" t="s">
        <v>195</v>
      </c>
      <c r="B104" s="430" t="s">
        <v>169</v>
      </c>
      <c r="C104" s="259" t="s">
        <v>233</v>
      </c>
      <c r="D104" s="416">
        <v>1550.0354080200195</v>
      </c>
      <c r="E104" s="416">
        <v>1241.4678318500519</v>
      </c>
      <c r="F104" s="417">
        <v>4.023325610744716</v>
      </c>
      <c r="G104" s="424">
        <v>5.2399047871173766E-3</v>
      </c>
      <c r="H104" s="424">
        <v>4.2624060368848275E-3</v>
      </c>
      <c r="I104" s="425">
        <v>3.6360048919249333</v>
      </c>
      <c r="J104" s="425">
        <v>-8.5352033900102597E-2</v>
      </c>
      <c r="K104" s="417">
        <v>-2.2935728983099302E-2</v>
      </c>
      <c r="L104" s="418">
        <v>5635.9363262176512</v>
      </c>
      <c r="M104" s="418">
        <v>4487.6462395524977</v>
      </c>
      <c r="N104" s="417">
        <v>3.9081119759428136</v>
      </c>
      <c r="O104" s="416">
        <v>1602.7889633178711</v>
      </c>
      <c r="P104" s="416">
        <v>1275.927502155304</v>
      </c>
      <c r="Q104" s="417">
        <v>3.9035727785623258</v>
      </c>
    </row>
    <row r="105" spans="1:17" x14ac:dyDescent="0.25">
      <c r="A105" s="430" t="s">
        <v>196</v>
      </c>
      <c r="B105" s="430" t="s">
        <v>224</v>
      </c>
      <c r="C105" s="255" t="s">
        <v>37</v>
      </c>
      <c r="D105" s="412">
        <v>9141035.8819353972</v>
      </c>
      <c r="E105" s="412">
        <v>-524574.60685965791</v>
      </c>
      <c r="F105" s="413">
        <v>-5.4272268416751916E-2</v>
      </c>
      <c r="G105" s="422">
        <v>5.3076658376963088</v>
      </c>
      <c r="H105" s="422">
        <v>-0.44138834736747334</v>
      </c>
      <c r="I105" s="423">
        <v>4.1427222021707388</v>
      </c>
      <c r="J105" s="423">
        <v>-0.58748836175502017</v>
      </c>
      <c r="K105" s="413">
        <v>-0.12419919870701147</v>
      </c>
      <c r="L105" s="414">
        <v>37868772.298933148</v>
      </c>
      <c r="M105" s="414">
        <v>-7851600.5419568419</v>
      </c>
      <c r="N105" s="413">
        <v>-0.17173089487439103</v>
      </c>
      <c r="O105" s="412">
        <v>10145174.028546389</v>
      </c>
      <c r="P105" s="412">
        <v>250639.60940570012</v>
      </c>
      <c r="Q105" s="413">
        <v>2.533111703779059E-2</v>
      </c>
    </row>
    <row r="106" spans="1:17" x14ac:dyDescent="0.25">
      <c r="A106" s="430" t="s">
        <v>196</v>
      </c>
      <c r="B106" s="430" t="s">
        <v>96</v>
      </c>
      <c r="C106" s="259" t="s">
        <v>227</v>
      </c>
      <c r="D106" s="416">
        <v>2298253.5046584224</v>
      </c>
      <c r="E106" s="416">
        <v>150077.81168721803</v>
      </c>
      <c r="F106" s="417">
        <v>6.9862913065383878E-2</v>
      </c>
      <c r="G106" s="424">
        <v>1.3344616267339944</v>
      </c>
      <c r="H106" s="424">
        <v>5.6738044530344034E-2</v>
      </c>
      <c r="I106" s="425">
        <v>3.0849485923559636</v>
      </c>
      <c r="J106" s="425">
        <v>-0.10113754186111512</v>
      </c>
      <c r="K106" s="417">
        <v>-3.1743505228859041E-2</v>
      </c>
      <c r="L106" s="418">
        <v>7089993.9140731608</v>
      </c>
      <c r="M106" s="418">
        <v>245721.12483544182</v>
      </c>
      <c r="N106" s="417">
        <v>3.5901714090330557E-2</v>
      </c>
      <c r="O106" s="416">
        <v>1185506.0608732703</v>
      </c>
      <c r="P106" s="416">
        <v>12588.745457809418</v>
      </c>
      <c r="Q106" s="417">
        <v>1.0732849871306009E-2</v>
      </c>
    </row>
    <row r="107" spans="1:17" x14ac:dyDescent="0.25">
      <c r="A107" s="430" t="s">
        <v>196</v>
      </c>
      <c r="B107" s="430" t="s">
        <v>96</v>
      </c>
      <c r="C107" s="255" t="s">
        <v>228</v>
      </c>
      <c r="D107" s="412">
        <v>71760901.116188154</v>
      </c>
      <c r="E107" s="412">
        <v>783524.41461277008</v>
      </c>
      <c r="F107" s="413">
        <v>1.1039072603473372E-2</v>
      </c>
      <c r="G107" s="422">
        <v>41.667365521384639</v>
      </c>
      <c r="H107" s="422">
        <v>-0.54960412001352665</v>
      </c>
      <c r="I107" s="423">
        <v>2.0656309049176356</v>
      </c>
      <c r="J107" s="423">
        <v>3.4244085004521807E-2</v>
      </c>
      <c r="K107" s="413">
        <v>1.6857490985388243E-2</v>
      </c>
      <c r="L107" s="414">
        <v>148231535.11033669</v>
      </c>
      <c r="M107" s="414">
        <v>4049027.5667483509</v>
      </c>
      <c r="N107" s="413">
        <v>2.8082654655761725E-2</v>
      </c>
      <c r="O107" s="412">
        <v>33759886.766382627</v>
      </c>
      <c r="P107" s="412">
        <v>1720053.8723737486</v>
      </c>
      <c r="Q107" s="413">
        <v>5.3684857785116009E-2</v>
      </c>
    </row>
    <row r="108" spans="1:17" x14ac:dyDescent="0.25">
      <c r="A108" s="430" t="s">
        <v>196</v>
      </c>
      <c r="B108" s="430" t="s">
        <v>96</v>
      </c>
      <c r="C108" s="259" t="s">
        <v>229</v>
      </c>
      <c r="D108" s="416">
        <v>3797969.5684872884</v>
      </c>
      <c r="E108" s="416">
        <v>2888076.1025539376</v>
      </c>
      <c r="F108" s="417">
        <v>3.1740815938175868</v>
      </c>
      <c r="G108" s="424">
        <v>2.2052591841486264</v>
      </c>
      <c r="H108" s="424">
        <v>1.6640593453644716</v>
      </c>
      <c r="I108" s="425">
        <v>2.3426757798380189</v>
      </c>
      <c r="J108" s="425">
        <v>-0.28974798508069455</v>
      </c>
      <c r="K108" s="417">
        <v>-0.11006889883842151</v>
      </c>
      <c r="L108" s="418">
        <v>8897411.3206570223</v>
      </c>
      <c r="M108" s="418">
        <v>6502186.1373898145</v>
      </c>
      <c r="N108" s="417">
        <v>2.714645029124362</v>
      </c>
      <c r="O108" s="416">
        <v>1625718.7232642763</v>
      </c>
      <c r="P108" s="416">
        <v>1060527.4416565292</v>
      </c>
      <c r="Q108" s="417">
        <v>1.8764044601674417</v>
      </c>
    </row>
    <row r="109" spans="1:17" x14ac:dyDescent="0.25">
      <c r="A109" s="430" t="s">
        <v>196</v>
      </c>
      <c r="B109" s="430" t="s">
        <v>96</v>
      </c>
      <c r="C109" s="255" t="s">
        <v>230</v>
      </c>
      <c r="D109" s="412">
        <v>3124.8988206982904</v>
      </c>
      <c r="E109" s="412">
        <v>419.14882069829036</v>
      </c>
      <c r="F109" s="413">
        <v>0.15491040217990959</v>
      </c>
      <c r="G109" s="422">
        <v>1.8144462981110325E-3</v>
      </c>
      <c r="H109" s="422">
        <v>2.0508045626698303E-4</v>
      </c>
      <c r="I109" s="423">
        <v>5.878572510207043</v>
      </c>
      <c r="J109" s="423">
        <v>1.0911716047279789</v>
      </c>
      <c r="K109" s="413">
        <v>0.22792567956428289</v>
      </c>
      <c r="L109" s="414">
        <v>18369.944304535376</v>
      </c>
      <c r="M109" s="414">
        <v>5416.4343045353999</v>
      </c>
      <c r="N109" s="413">
        <v>0.41814414043262482</v>
      </c>
      <c r="O109" s="412">
        <v>3147.531760931015</v>
      </c>
      <c r="P109" s="412">
        <v>439.53176093101501</v>
      </c>
      <c r="Q109" s="413">
        <v>0.16230862663626847</v>
      </c>
    </row>
    <row r="110" spans="1:17" x14ac:dyDescent="0.25">
      <c r="A110" s="430" t="s">
        <v>196</v>
      </c>
      <c r="B110" s="430" t="s">
        <v>96</v>
      </c>
      <c r="C110" s="259" t="s">
        <v>231</v>
      </c>
      <c r="D110" s="416">
        <v>81622397.003113493</v>
      </c>
      <c r="E110" s="416">
        <v>828753.66122747958</v>
      </c>
      <c r="F110" s="417">
        <v>1.0257659228468375E-2</v>
      </c>
      <c r="G110" s="424">
        <v>47.393360419955606</v>
      </c>
      <c r="H110" s="424">
        <v>-0.66227289153373192</v>
      </c>
      <c r="I110" s="425">
        <v>1.8976098460501098</v>
      </c>
      <c r="J110" s="425">
        <v>1.6862630224671271E-2</v>
      </c>
      <c r="K110" s="417">
        <v>8.9659206100541552E-3</v>
      </c>
      <c r="L110" s="418">
        <v>154887464.21131915</v>
      </c>
      <c r="M110" s="418">
        <v>2935044.439673543</v>
      </c>
      <c r="N110" s="417">
        <v>1.9315549196809986E-2</v>
      </c>
      <c r="O110" s="416">
        <v>34477502.34387248</v>
      </c>
      <c r="P110" s="416">
        <v>789299.99225456268</v>
      </c>
      <c r="Q110" s="417">
        <v>2.3429566945018531E-2</v>
      </c>
    </row>
    <row r="111" spans="1:17" x14ac:dyDescent="0.25">
      <c r="A111" s="430" t="s">
        <v>196</v>
      </c>
      <c r="B111" s="430" t="s">
        <v>96</v>
      </c>
      <c r="C111" s="255" t="s">
        <v>232</v>
      </c>
      <c r="D111" s="412">
        <v>3269648.3194496878</v>
      </c>
      <c r="E111" s="412">
        <v>-102582.35306726629</v>
      </c>
      <c r="F111" s="413">
        <v>-3.0419731930942086E-2</v>
      </c>
      <c r="G111" s="422">
        <v>1.8984938808433947</v>
      </c>
      <c r="H111" s="422">
        <v>-0.10729115294301317</v>
      </c>
      <c r="I111" s="423">
        <v>3.92547087591181</v>
      </c>
      <c r="J111" s="423">
        <v>0.31012178581926619</v>
      </c>
      <c r="K111" s="413">
        <v>8.5779209169349641E-2</v>
      </c>
      <c r="L111" s="414">
        <v>12834909.252473744</v>
      </c>
      <c r="M111" s="414">
        <v>643118.15900740586</v>
      </c>
      <c r="N111" s="413">
        <v>5.275009669022767E-2</v>
      </c>
      <c r="O111" s="412">
        <v>1558654.9031074045</v>
      </c>
      <c r="P111" s="412">
        <v>-7722.6154236278962</v>
      </c>
      <c r="Q111" s="413">
        <v>-4.9302389317169579E-3</v>
      </c>
    </row>
    <row r="112" spans="1:17" x14ac:dyDescent="0.25">
      <c r="A112" s="430" t="s">
        <v>196</v>
      </c>
      <c r="B112" s="430" t="s">
        <v>96</v>
      </c>
      <c r="C112" s="259" t="s">
        <v>233</v>
      </c>
      <c r="D112" s="416">
        <v>11424</v>
      </c>
      <c r="E112" s="416">
        <v>-1954</v>
      </c>
      <c r="F112" s="417">
        <v>-0.14606069666616833</v>
      </c>
      <c r="G112" s="424">
        <v>6.6332498103053783E-3</v>
      </c>
      <c r="H112" s="424">
        <v>-1.3239140933034898E-3</v>
      </c>
      <c r="I112" s="425">
        <v>3.0646577380952382</v>
      </c>
      <c r="J112" s="425">
        <v>7.4657738095238013E-2</v>
      </c>
      <c r="K112" s="417">
        <v>2.4969143175664885E-2</v>
      </c>
      <c r="L112" s="418">
        <v>35010.65</v>
      </c>
      <c r="M112" s="418">
        <v>-4989.57</v>
      </c>
      <c r="N112" s="417">
        <v>-0.12473856393789833</v>
      </c>
      <c r="O112" s="416">
        <v>5712</v>
      </c>
      <c r="P112" s="416">
        <v>-977</v>
      </c>
      <c r="Q112" s="417">
        <v>-0.14606069666616833</v>
      </c>
    </row>
    <row r="113" spans="1:17" x14ac:dyDescent="0.25">
      <c r="A113" s="430" t="s">
        <v>196</v>
      </c>
      <c r="B113" s="430" t="s">
        <v>220</v>
      </c>
      <c r="C113" s="255" t="s">
        <v>37</v>
      </c>
      <c r="D113" s="412">
        <v>68812577.802963004</v>
      </c>
      <c r="E113" s="412">
        <v>-1694244.9069926441</v>
      </c>
      <c r="F113" s="413">
        <v>-2.4029517171157602E-2</v>
      </c>
      <c r="G113" s="422">
        <v>3.5606367864506718</v>
      </c>
      <c r="H113" s="422">
        <v>-0.2166316493999898</v>
      </c>
      <c r="I113" s="423">
        <v>4.7034471741046699</v>
      </c>
      <c r="J113" s="423">
        <v>-5.0808222832621652E-2</v>
      </c>
      <c r="K113" s="413">
        <v>-1.0686893864673844E-2</v>
      </c>
      <c r="L113" s="414">
        <v>323656324.6102041</v>
      </c>
      <c r="M113" s="414">
        <v>-11551117.779503345</v>
      </c>
      <c r="N113" s="413">
        <v>-3.4459610136203897E-2</v>
      </c>
      <c r="O113" s="412">
        <v>79478474.092599407</v>
      </c>
      <c r="P113" s="412">
        <v>2325914.8378454596</v>
      </c>
      <c r="Q113" s="413">
        <v>3.0146956372055052E-2</v>
      </c>
    </row>
    <row r="114" spans="1:17" x14ac:dyDescent="0.25">
      <c r="A114" s="430" t="s">
        <v>196</v>
      </c>
      <c r="B114" s="430" t="s">
        <v>168</v>
      </c>
      <c r="C114" s="259" t="s">
        <v>227</v>
      </c>
      <c r="D114" s="416">
        <v>21547146.947267249</v>
      </c>
      <c r="E114" s="416">
        <v>3164215.2180451937</v>
      </c>
      <c r="F114" s="417">
        <v>0.17212788823097586</v>
      </c>
      <c r="G114" s="424">
        <v>1.114935183552948</v>
      </c>
      <c r="H114" s="424">
        <v>0.13010470743246516</v>
      </c>
      <c r="I114" s="425">
        <v>3.3798768362342217</v>
      </c>
      <c r="J114" s="425">
        <v>-9.3380984478140139E-2</v>
      </c>
      <c r="K114" s="417">
        <v>-2.6885704804657372E-2</v>
      </c>
      <c r="L114" s="418">
        <v>72826702.854003504</v>
      </c>
      <c r="M114" s="418">
        <v>8978041.45786158</v>
      </c>
      <c r="N114" s="417">
        <v>0.14061440383469154</v>
      </c>
      <c r="O114" s="416">
        <v>11060877.613239925</v>
      </c>
      <c r="P114" s="416">
        <v>1600660.5853630137</v>
      </c>
      <c r="Q114" s="417">
        <v>0.16919914000347605</v>
      </c>
    </row>
    <row r="115" spans="1:17" x14ac:dyDescent="0.25">
      <c r="A115" s="430" t="s">
        <v>196</v>
      </c>
      <c r="B115" s="430" t="s">
        <v>168</v>
      </c>
      <c r="C115" s="255" t="s">
        <v>228</v>
      </c>
      <c r="D115" s="412">
        <v>762082272.99956334</v>
      </c>
      <c r="E115" s="412">
        <v>19688408.999681592</v>
      </c>
      <c r="F115" s="413">
        <v>2.6520166658711403E-2</v>
      </c>
      <c r="G115" s="422">
        <v>39.433171408197822</v>
      </c>
      <c r="H115" s="422">
        <v>-0.33916269614415029</v>
      </c>
      <c r="I115" s="423">
        <v>2.014885891523746</v>
      </c>
      <c r="J115" s="423">
        <v>0.13956903222562178</v>
      </c>
      <c r="K115" s="413">
        <v>7.4424240113672505E-2</v>
      </c>
      <c r="L115" s="414">
        <v>1535508820.047168</v>
      </c>
      <c r="M115" s="414">
        <v>143285090.64871097</v>
      </c>
      <c r="N115" s="413">
        <v>0.10291815002364646</v>
      </c>
      <c r="O115" s="412">
        <v>344318729.23308146</v>
      </c>
      <c r="P115" s="412">
        <v>17532200.644994557</v>
      </c>
      <c r="Q115" s="413">
        <v>5.3650316372416393E-2</v>
      </c>
    </row>
    <row r="116" spans="1:17" x14ac:dyDescent="0.25">
      <c r="A116" s="430" t="s">
        <v>196</v>
      </c>
      <c r="B116" s="430" t="s">
        <v>168</v>
      </c>
      <c r="C116" s="259" t="s">
        <v>229</v>
      </c>
      <c r="D116" s="416">
        <v>30393050.22689471</v>
      </c>
      <c r="E116" s="416">
        <v>22095680.042537041</v>
      </c>
      <c r="F116" s="417">
        <v>2.662973876252039</v>
      </c>
      <c r="G116" s="424">
        <v>1.5726574435301051</v>
      </c>
      <c r="H116" s="424">
        <v>1.128141674795611</v>
      </c>
      <c r="I116" s="425">
        <v>2.4603544159383333</v>
      </c>
      <c r="J116" s="425">
        <v>-0.13163514142975696</v>
      </c>
      <c r="K116" s="417">
        <v>-5.0785367192381539E-2</v>
      </c>
      <c r="L116" s="418">
        <v>74777675.339575961</v>
      </c>
      <c r="M116" s="418">
        <v>53270978.468103528</v>
      </c>
      <c r="N116" s="417">
        <v>2.4769484029304771</v>
      </c>
      <c r="O116" s="416">
        <v>14024433.098986214</v>
      </c>
      <c r="P116" s="416">
        <v>8395741.5522657502</v>
      </c>
      <c r="Q116" s="417">
        <v>1.4915973779301333</v>
      </c>
    </row>
    <row r="117" spans="1:17" x14ac:dyDescent="0.25">
      <c r="A117" s="430" t="s">
        <v>196</v>
      </c>
      <c r="B117" s="430" t="s">
        <v>168</v>
      </c>
      <c r="C117" s="255" t="s">
        <v>230</v>
      </c>
      <c r="D117" s="412">
        <v>39397.68872234202</v>
      </c>
      <c r="E117" s="412">
        <v>19287.438054173952</v>
      </c>
      <c r="F117" s="413">
        <v>0.95908491507286275</v>
      </c>
      <c r="G117" s="422">
        <v>2.0385932956556588E-3</v>
      </c>
      <c r="H117" s="422">
        <v>9.6122500466911819E-4</v>
      </c>
      <c r="I117" s="423">
        <v>5.1311067086327347</v>
      </c>
      <c r="J117" s="423">
        <v>0.361349988867401</v>
      </c>
      <c r="K117" s="413">
        <v>7.57585784973073E-2</v>
      </c>
      <c r="L117" s="414">
        <v>202153.74490783337</v>
      </c>
      <c r="M117" s="414">
        <v>106232.74164717345</v>
      </c>
      <c r="N117" s="413">
        <v>1.1075024033943008</v>
      </c>
      <c r="O117" s="412">
        <v>39526.918296456337</v>
      </c>
      <c r="P117" s="412">
        <v>19412.917628288269</v>
      </c>
      <c r="Q117" s="413">
        <v>0.96514452537583351</v>
      </c>
    </row>
    <row r="118" spans="1:17" x14ac:dyDescent="0.25">
      <c r="A118" s="430" t="s">
        <v>196</v>
      </c>
      <c r="B118" s="430" t="s">
        <v>168</v>
      </c>
      <c r="C118" s="259" t="s">
        <v>231</v>
      </c>
      <c r="D118" s="416">
        <v>1004561776.5242392</v>
      </c>
      <c r="E118" s="416">
        <v>22439956.648927808</v>
      </c>
      <c r="F118" s="417">
        <v>2.2848445269016374E-2</v>
      </c>
      <c r="G118" s="424">
        <v>51.980026471271479</v>
      </c>
      <c r="H118" s="424">
        <v>-0.63527525117308414</v>
      </c>
      <c r="I118" s="425">
        <v>1.8560244404702111</v>
      </c>
      <c r="J118" s="425">
        <v>-1.5733183524410776E-2</v>
      </c>
      <c r="K118" s="417">
        <v>-8.4055666838069101E-3</v>
      </c>
      <c r="L118" s="418">
        <v>1864491209.1911623</v>
      </c>
      <c r="M118" s="418">
        <v>26197205.148075581</v>
      </c>
      <c r="N118" s="417">
        <v>1.4250824454879503E-2</v>
      </c>
      <c r="O118" s="416">
        <v>415266818.57067102</v>
      </c>
      <c r="P118" s="416">
        <v>9111854.5710901618</v>
      </c>
      <c r="Q118" s="417">
        <v>2.2434428675601671E-2</v>
      </c>
    </row>
    <row r="119" spans="1:17" x14ac:dyDescent="0.25">
      <c r="A119" s="430" t="s">
        <v>196</v>
      </c>
      <c r="B119" s="430" t="s">
        <v>168</v>
      </c>
      <c r="C119" s="255" t="s">
        <v>232</v>
      </c>
      <c r="D119" s="412">
        <v>40941587.648898408</v>
      </c>
      <c r="E119" s="412">
        <v>-3328853.9746407419</v>
      </c>
      <c r="F119" s="413">
        <v>-7.5193602154416922E-2</v>
      </c>
      <c r="G119" s="422">
        <v>2.1184807739041722</v>
      </c>
      <c r="H119" s="422">
        <v>-0.25322362800404097</v>
      </c>
      <c r="I119" s="423">
        <v>3.7833710871190331</v>
      </c>
      <c r="J119" s="423">
        <v>0.33923984429126763</v>
      </c>
      <c r="K119" s="413">
        <v>9.8497943421209044E-2</v>
      </c>
      <c r="L119" s="414">
        <v>154897218.97159195</v>
      </c>
      <c r="M119" s="414">
        <v>2424007.8421780169</v>
      </c>
      <c r="N119" s="413">
        <v>1.5897926096149467E-2</v>
      </c>
      <c r="O119" s="412">
        <v>19318482.782341912</v>
      </c>
      <c r="P119" s="412">
        <v>-1262400.743959751</v>
      </c>
      <c r="Q119" s="413">
        <v>-6.1338510678924263E-2</v>
      </c>
    </row>
    <row r="120" spans="1:17" x14ac:dyDescent="0.25">
      <c r="A120" s="430" t="s">
        <v>196</v>
      </c>
      <c r="B120" s="430" t="s">
        <v>168</v>
      </c>
      <c r="C120" s="259" t="s">
        <v>233</v>
      </c>
      <c r="D120" s="416">
        <v>144544.00171804428</v>
      </c>
      <c r="E120" s="416">
        <v>-19817.99828195569</v>
      </c>
      <c r="F120" s="417">
        <v>-0.12057530500940421</v>
      </c>
      <c r="G120" s="424">
        <v>7.479282221511202E-3</v>
      </c>
      <c r="H120" s="424">
        <v>-1.3260981770246566E-3</v>
      </c>
      <c r="I120" s="425">
        <v>3.0306140694811026</v>
      </c>
      <c r="J120" s="425">
        <v>4.0983802144370696E-2</v>
      </c>
      <c r="K120" s="417">
        <v>1.3708652401649825E-2</v>
      </c>
      <c r="L120" s="418">
        <v>438057.08526580565</v>
      </c>
      <c r="M120" s="418">
        <v>-53324.524734194216</v>
      </c>
      <c r="N120" s="417">
        <v>-0.10851957755235128</v>
      </c>
      <c r="O120" s="416">
        <v>72272.000859022141</v>
      </c>
      <c r="P120" s="416">
        <v>-9908.9991409778595</v>
      </c>
      <c r="Q120" s="417">
        <v>-0.12057530500940436</v>
      </c>
    </row>
    <row r="121" spans="1:17" x14ac:dyDescent="0.25">
      <c r="A121" s="430" t="s">
        <v>196</v>
      </c>
      <c r="B121" s="430" t="s">
        <v>223</v>
      </c>
      <c r="C121" s="255" t="s">
        <v>37</v>
      </c>
      <c r="D121" s="412">
        <v>61186541.459865287</v>
      </c>
      <c r="E121" s="412">
        <v>-2150010.3199956492</v>
      </c>
      <c r="F121" s="413">
        <v>-3.3945806324734054E-2</v>
      </c>
      <c r="G121" s="422">
        <v>3.4621155922755653</v>
      </c>
      <c r="H121" s="422">
        <v>-0.24123035660600589</v>
      </c>
      <c r="I121" s="423">
        <v>4.690675393348581</v>
      </c>
      <c r="J121" s="423">
        <v>-8.5986094052487694E-2</v>
      </c>
      <c r="K121" s="413">
        <v>-1.8001295314580022E-2</v>
      </c>
      <c r="L121" s="414">
        <v>287006204.42989284</v>
      </c>
      <c r="M121" s="414">
        <v>-15531063.201752484</v>
      </c>
      <c r="N121" s="413">
        <v>-5.1336033154971018E-2</v>
      </c>
      <c r="O121" s="412">
        <v>71009498.176399186</v>
      </c>
      <c r="P121" s="412">
        <v>1609153.263230443</v>
      </c>
      <c r="Q121" s="413">
        <v>2.3186531208796709E-2</v>
      </c>
    </row>
    <row r="122" spans="1:17" x14ac:dyDescent="0.25">
      <c r="A122" s="430" t="s">
        <v>196</v>
      </c>
      <c r="B122" s="430" t="s">
        <v>169</v>
      </c>
      <c r="C122" s="259" t="s">
        <v>227</v>
      </c>
      <c r="D122" s="416">
        <v>19470940.343952507</v>
      </c>
      <c r="E122" s="416">
        <v>2714734.6973680537</v>
      </c>
      <c r="F122" s="417">
        <v>0.16201368941311717</v>
      </c>
      <c r="G122" s="424">
        <v>1.1017234272880532</v>
      </c>
      <c r="H122" s="424">
        <v>0.12197280057906479</v>
      </c>
      <c r="I122" s="425">
        <v>3.3999271386394465</v>
      </c>
      <c r="J122" s="425">
        <v>-8.6246587898690219E-2</v>
      </c>
      <c r="K122" s="417">
        <v>-2.4739612728461292E-2</v>
      </c>
      <c r="L122" s="418">
        <v>66199778.490233809</v>
      </c>
      <c r="M122" s="418">
        <v>7784734.6086411178</v>
      </c>
      <c r="N122" s="417">
        <v>0.13326592075186619</v>
      </c>
      <c r="O122" s="416">
        <v>9951464.2501214799</v>
      </c>
      <c r="P122" s="416">
        <v>1333997.7568122298</v>
      </c>
      <c r="Q122" s="417">
        <v>0.15480161806813739</v>
      </c>
    </row>
    <row r="123" spans="1:17" x14ac:dyDescent="0.25">
      <c r="A123" s="430" t="s">
        <v>196</v>
      </c>
      <c r="B123" s="430" t="s">
        <v>169</v>
      </c>
      <c r="C123" s="255" t="s">
        <v>228</v>
      </c>
      <c r="D123" s="412">
        <v>693381701.06010807</v>
      </c>
      <c r="E123" s="412">
        <v>14453326.076104522</v>
      </c>
      <c r="F123" s="413">
        <v>2.1288440148705026E-2</v>
      </c>
      <c r="G123" s="422">
        <v>39.233588651409299</v>
      </c>
      <c r="H123" s="422">
        <v>-0.46397265279212974</v>
      </c>
      <c r="I123" s="423">
        <v>2.0180983939174899</v>
      </c>
      <c r="J123" s="423">
        <v>0.13189120676516874</v>
      </c>
      <c r="K123" s="413">
        <v>6.9924029376799229E-2</v>
      </c>
      <c r="L123" s="414">
        <v>1399312497.2811813</v>
      </c>
      <c r="M123" s="414">
        <v>118712916.82470775</v>
      </c>
      <c r="N123" s="413">
        <v>9.2701043039848705E-2</v>
      </c>
      <c r="O123" s="412">
        <v>313757989.49456155</v>
      </c>
      <c r="P123" s="412">
        <v>15165939.718007267</v>
      </c>
      <c r="Q123" s="413">
        <v>5.0791505431428637E-2</v>
      </c>
    </row>
    <row r="124" spans="1:17" x14ac:dyDescent="0.25">
      <c r="A124" s="430" t="s">
        <v>196</v>
      </c>
      <c r="B124" s="430" t="s">
        <v>169</v>
      </c>
      <c r="C124" s="259" t="s">
        <v>229</v>
      </c>
      <c r="D124" s="416">
        <v>29285456.877686281</v>
      </c>
      <c r="E124" s="416">
        <v>21415240.22452566</v>
      </c>
      <c r="F124" s="417">
        <v>2.721048373671576</v>
      </c>
      <c r="G124" s="424">
        <v>1.6570578180114481</v>
      </c>
      <c r="H124" s="424">
        <v>1.1968790722438227</v>
      </c>
      <c r="I124" s="425">
        <v>2.4578962727033131</v>
      </c>
      <c r="J124" s="425">
        <v>-0.12121534711939352</v>
      </c>
      <c r="K124" s="417">
        <v>-4.6998875964789036E-2</v>
      </c>
      <c r="L124" s="418">
        <v>71980615.304078713</v>
      </c>
      <c r="M124" s="418">
        <v>51682448.083389983</v>
      </c>
      <c r="N124" s="417">
        <v>2.5461632826984051</v>
      </c>
      <c r="O124" s="416">
        <v>13407537.416206017</v>
      </c>
      <c r="P124" s="416">
        <v>8210101.3650313076</v>
      </c>
      <c r="Q124" s="417">
        <v>1.5796445178340739</v>
      </c>
    </row>
    <row r="125" spans="1:17" x14ac:dyDescent="0.25">
      <c r="A125" s="430" t="s">
        <v>196</v>
      </c>
      <c r="B125" s="430" t="s">
        <v>169</v>
      </c>
      <c r="C125" s="255" t="s">
        <v>230</v>
      </c>
      <c r="D125" s="412">
        <v>36579.688722342253</v>
      </c>
      <c r="E125" s="412">
        <v>17265.438054174185</v>
      </c>
      <c r="F125" s="413">
        <v>0.89392223135166493</v>
      </c>
      <c r="G125" s="422">
        <v>2.0697870424540681E-3</v>
      </c>
      <c r="H125" s="422">
        <v>9.4046519025959988E-4</v>
      </c>
      <c r="I125" s="423">
        <v>5.1540051731681613</v>
      </c>
      <c r="J125" s="423">
        <v>0.38870390200113381</v>
      </c>
      <c r="K125" s="413">
        <v>8.156963849337899E-2</v>
      </c>
      <c r="L125" s="414">
        <v>188531.90490783303</v>
      </c>
      <c r="M125" s="414">
        <v>96493.681647173129</v>
      </c>
      <c r="N125" s="413">
        <v>1.0484087830975941</v>
      </c>
      <c r="O125" s="412">
        <v>36694.918296456337</v>
      </c>
      <c r="P125" s="412">
        <v>17376.917628288269</v>
      </c>
      <c r="Q125" s="413">
        <v>0.89951946512361969</v>
      </c>
    </row>
    <row r="126" spans="1:17" x14ac:dyDescent="0.25">
      <c r="A126" s="430" t="s">
        <v>196</v>
      </c>
      <c r="B126" s="430" t="s">
        <v>169</v>
      </c>
      <c r="C126" s="259" t="s">
        <v>231</v>
      </c>
      <c r="D126" s="416">
        <v>922406035.85660219</v>
      </c>
      <c r="E126" s="416">
        <v>20741029.008637428</v>
      </c>
      <c r="F126" s="417">
        <v>2.3003032003142493E-2</v>
      </c>
      <c r="G126" s="424">
        <v>52.192463292650174</v>
      </c>
      <c r="H126" s="424">
        <v>-0.52871202432437059</v>
      </c>
      <c r="I126" s="425">
        <v>1.8548395021276216</v>
      </c>
      <c r="J126" s="425">
        <v>-1.6931625640764114E-2</v>
      </c>
      <c r="K126" s="417">
        <v>-9.0457777607408658E-3</v>
      </c>
      <c r="L126" s="418">
        <v>1710915152.3077731</v>
      </c>
      <c r="M126" s="418">
        <v>23204625.570668936</v>
      </c>
      <c r="N126" s="417">
        <v>1.3749173927078039E-2</v>
      </c>
      <c r="O126" s="416">
        <v>381284540.27732074</v>
      </c>
      <c r="P126" s="416">
        <v>8578599.3996338844</v>
      </c>
      <c r="Q126" s="417">
        <v>2.3017071795078187E-2</v>
      </c>
    </row>
    <row r="127" spans="1:17" x14ac:dyDescent="0.25">
      <c r="A127" s="430" t="s">
        <v>196</v>
      </c>
      <c r="B127" s="430" t="s">
        <v>169</v>
      </c>
      <c r="C127" s="255" t="s">
        <v>232</v>
      </c>
      <c r="D127" s="412">
        <v>37622820.801538676</v>
      </c>
      <c r="E127" s="412">
        <v>-3452610.0768790916</v>
      </c>
      <c r="F127" s="413">
        <v>-8.4055358715499046E-2</v>
      </c>
      <c r="G127" s="422">
        <v>2.1288105425575616</v>
      </c>
      <c r="H127" s="422">
        <v>-0.27290736388713066</v>
      </c>
      <c r="I127" s="423">
        <v>3.7995762802121611</v>
      </c>
      <c r="J127" s="423">
        <v>0.35106278331547358</v>
      </c>
      <c r="K127" s="413">
        <v>0.10180119162398364</v>
      </c>
      <c r="L127" s="414">
        <v>142950777.51219904</v>
      </c>
      <c r="M127" s="414">
        <v>1301599.7371284068</v>
      </c>
      <c r="N127" s="413">
        <v>9.1888972288653847E-3</v>
      </c>
      <c r="O127" s="412">
        <v>17768313.565667521</v>
      </c>
      <c r="P127" s="412">
        <v>-1213681.0642006248</v>
      </c>
      <c r="Q127" s="413">
        <v>-6.3938542174640553E-2</v>
      </c>
    </row>
    <row r="128" spans="1:17" x14ac:dyDescent="0.25">
      <c r="A128" s="430" t="s">
        <v>196</v>
      </c>
      <c r="B128" s="430" t="s">
        <v>169</v>
      </c>
      <c r="C128" s="259" t="s">
        <v>233</v>
      </c>
      <c r="D128" s="416">
        <v>132516.00171804428</v>
      </c>
      <c r="E128" s="416">
        <v>-18667.99828195569</v>
      </c>
      <c r="F128" s="417">
        <v>-0.12347866362813323</v>
      </c>
      <c r="G128" s="424">
        <v>7.4981475472836257E-3</v>
      </c>
      <c r="H128" s="424">
        <v>-1.3417188205873511E-3</v>
      </c>
      <c r="I128" s="425">
        <v>3.0343004622290373</v>
      </c>
      <c r="J128" s="425">
        <v>4.4656783003721223E-2</v>
      </c>
      <c r="K128" s="417">
        <v>1.4937159004611815E-2</v>
      </c>
      <c r="L128" s="418">
        <v>402093.36526580568</v>
      </c>
      <c r="M128" s="418">
        <v>-49892.924734194414</v>
      </c>
      <c r="N128" s="417">
        <v>-0.11038592505581177</v>
      </c>
      <c r="O128" s="416">
        <v>66258.000859022141</v>
      </c>
      <c r="P128" s="416">
        <v>-9333.9991409778595</v>
      </c>
      <c r="Q128" s="417">
        <v>-0.12347866362813339</v>
      </c>
    </row>
  </sheetData>
  <mergeCells count="20">
    <mergeCell ref="A57:A80"/>
    <mergeCell ref="B57:B64"/>
    <mergeCell ref="B65:B72"/>
    <mergeCell ref="B73:B80"/>
    <mergeCell ref="A9:A32"/>
    <mergeCell ref="B9:B16"/>
    <mergeCell ref="B17:B24"/>
    <mergeCell ref="B25:B32"/>
    <mergeCell ref="A33:A56"/>
    <mergeCell ref="B33:B40"/>
    <mergeCell ref="B41:B48"/>
    <mergeCell ref="B49:B56"/>
    <mergeCell ref="A105:A128"/>
    <mergeCell ref="B105:B112"/>
    <mergeCell ref="B113:B120"/>
    <mergeCell ref="B121:B128"/>
    <mergeCell ref="A81:A104"/>
    <mergeCell ref="B81:B88"/>
    <mergeCell ref="B89:B96"/>
    <mergeCell ref="B97:B104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8:Q113"/>
  <sheetViews>
    <sheetView workbookViewId="0">
      <selection activeCell="C21" sqref="C21:C23"/>
    </sheetView>
  </sheetViews>
  <sheetFormatPr defaultRowHeight="12.5" x14ac:dyDescent="0.25"/>
  <cols>
    <col min="1" max="1" width="29.54296875" customWidth="1"/>
    <col min="2" max="2" width="39" customWidth="1"/>
    <col min="3" max="3" width="11.81640625" customWidth="1"/>
    <col min="4" max="4" width="13" customWidth="1"/>
    <col min="5" max="5" width="11" customWidth="1"/>
    <col min="6" max="6" width="10" customWidth="1"/>
    <col min="7" max="7" width="12.81640625" customWidth="1"/>
    <col min="8" max="8" width="18.453125" customWidth="1"/>
    <col min="9" max="9" width="7.1796875" customWidth="1"/>
    <col min="10" max="11" width="10" customWidth="1"/>
    <col min="12" max="12" width="14.1796875" customWidth="1"/>
    <col min="13" max="13" width="12.1796875" customWidth="1"/>
    <col min="14" max="14" width="11" customWidth="1"/>
    <col min="15" max="15" width="13" customWidth="1"/>
    <col min="16" max="16" width="11" customWidth="1"/>
    <col min="17" max="17" width="9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6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0" t="s">
        <v>216</v>
      </c>
      <c r="C9" s="255" t="s">
        <v>39</v>
      </c>
      <c r="D9" s="412">
        <v>15054231.954844248</v>
      </c>
      <c r="E9" s="412">
        <v>2944085.7300229985</v>
      </c>
      <c r="F9" s="413">
        <v>0.24310901580929956</v>
      </c>
      <c r="G9" s="422">
        <v>3.9378846262521674</v>
      </c>
      <c r="H9" s="422">
        <v>0.7679545754604189</v>
      </c>
      <c r="I9" s="423">
        <v>3.466153282095445</v>
      </c>
      <c r="J9" s="423">
        <v>8.6932042374866736E-2</v>
      </c>
      <c r="K9" s="413">
        <v>2.572546637462985E-2</v>
      </c>
      <c r="L9" s="414">
        <v>52180275.499709517</v>
      </c>
      <c r="M9" s="414">
        <v>11257412.160671577</v>
      </c>
      <c r="N9" s="413">
        <v>0.27508857499550099</v>
      </c>
      <c r="O9" s="412">
        <v>9990073.5109546725</v>
      </c>
      <c r="P9" s="412">
        <v>1971223.0747075798</v>
      </c>
      <c r="Q9" s="413">
        <v>0.24582364896060255</v>
      </c>
    </row>
    <row r="10" spans="1:17" x14ac:dyDescent="0.25">
      <c r="A10" s="430" t="s">
        <v>178</v>
      </c>
      <c r="B10" s="430" t="s">
        <v>96</v>
      </c>
      <c r="C10" s="259" t="s">
        <v>234</v>
      </c>
      <c r="D10" s="416">
        <v>212877464.94011512</v>
      </c>
      <c r="E10" s="416">
        <v>-2008351.9869033396</v>
      </c>
      <c r="F10" s="417">
        <v>-9.3461356157602295E-3</v>
      </c>
      <c r="G10" s="424">
        <v>55.684467927536133</v>
      </c>
      <c r="H10" s="424">
        <v>-0.56365624207474951</v>
      </c>
      <c r="I10" s="425">
        <v>2.1245890702599652</v>
      </c>
      <c r="J10" s="425">
        <v>-8.3827545589776342E-3</v>
      </c>
      <c r="K10" s="417">
        <v>-3.930082179913091E-3</v>
      </c>
      <c r="L10" s="418">
        <v>452277135.31641752</v>
      </c>
      <c r="M10" s="418">
        <v>-6068257.7421143055</v>
      </c>
      <c r="N10" s="417">
        <v>-1.3239486714638744E-2</v>
      </c>
      <c r="O10" s="416">
        <v>107811949.09904605</v>
      </c>
      <c r="P10" s="416">
        <v>-228010.86921212077</v>
      </c>
      <c r="Q10" s="417">
        <v>-2.1104308931538824E-3</v>
      </c>
    </row>
    <row r="11" spans="1:17" x14ac:dyDescent="0.25">
      <c r="A11" s="430" t="s">
        <v>178</v>
      </c>
      <c r="B11" s="430" t="s">
        <v>96</v>
      </c>
      <c r="C11" s="255" t="s">
        <v>235</v>
      </c>
      <c r="D11" s="412">
        <v>7388367.8243663432</v>
      </c>
      <c r="E11" s="412">
        <v>-904872.64035396837</v>
      </c>
      <c r="F11" s="413">
        <v>-0.10910965914992134</v>
      </c>
      <c r="G11" s="422">
        <v>1.9326485838625707</v>
      </c>
      <c r="H11" s="422">
        <v>-0.23817509402799741</v>
      </c>
      <c r="I11" s="423">
        <v>2.5216864875606104</v>
      </c>
      <c r="J11" s="423">
        <v>-0.47149460302394575</v>
      </c>
      <c r="K11" s="413">
        <v>-0.15752291249837636</v>
      </c>
      <c r="L11" s="414">
        <v>18631147.307832193</v>
      </c>
      <c r="M11" s="414">
        <v>-6192023.2308393195</v>
      </c>
      <c r="N11" s="413">
        <v>-0.24944530035729692</v>
      </c>
      <c r="O11" s="412">
        <v>2441011.4321661703</v>
      </c>
      <c r="P11" s="412">
        <v>-393652.44167201594</v>
      </c>
      <c r="Q11" s="413">
        <v>-0.13887094173850087</v>
      </c>
    </row>
    <row r="12" spans="1:17" x14ac:dyDescent="0.25">
      <c r="A12" s="430" t="s">
        <v>178</v>
      </c>
      <c r="B12" s="430" t="s">
        <v>96</v>
      </c>
      <c r="C12" s="259" t="s">
        <v>236</v>
      </c>
      <c r="D12" s="416">
        <v>3975377.2554386989</v>
      </c>
      <c r="E12" s="416">
        <v>-371242.10541173397</v>
      </c>
      <c r="F12" s="417">
        <v>-8.5409389364864696E-2</v>
      </c>
      <c r="G12" s="424">
        <v>1.0398788210983527</v>
      </c>
      <c r="H12" s="424">
        <v>-9.7884429280268304E-2</v>
      </c>
      <c r="I12" s="425">
        <v>1.9919884149283504</v>
      </c>
      <c r="J12" s="425">
        <v>8.2362324256997299E-2</v>
      </c>
      <c r="K12" s="417">
        <v>4.3130079055445761E-2</v>
      </c>
      <c r="L12" s="418">
        <v>7918905.4378035497</v>
      </c>
      <c r="M12" s="418">
        <v>-381512.29989367817</v>
      </c>
      <c r="N12" s="417">
        <v>-4.5963024024802943E-2</v>
      </c>
      <c r="O12" s="416">
        <v>1111046.2095860839</v>
      </c>
      <c r="P12" s="416">
        <v>-105443.9777187705</v>
      </c>
      <c r="Q12" s="417">
        <v>-8.667885595722119E-2</v>
      </c>
    </row>
    <row r="13" spans="1:17" x14ac:dyDescent="0.25">
      <c r="A13" s="430" t="s">
        <v>178</v>
      </c>
      <c r="B13" s="430" t="s">
        <v>96</v>
      </c>
      <c r="C13" s="255" t="s">
        <v>237</v>
      </c>
      <c r="D13" s="412">
        <v>82029424.537049547</v>
      </c>
      <c r="E13" s="412">
        <v>-1362427.147876218</v>
      </c>
      <c r="F13" s="413">
        <v>-1.6337653144144006E-2</v>
      </c>
      <c r="G13" s="422">
        <v>21.457249413565432</v>
      </c>
      <c r="H13" s="422">
        <v>-0.37125139391483231</v>
      </c>
      <c r="I13" s="423">
        <v>1.7166401110613292</v>
      </c>
      <c r="J13" s="423">
        <v>8.3792891097916655E-2</v>
      </c>
      <c r="K13" s="413">
        <v>5.1317043060399865E-2</v>
      </c>
      <c r="L13" s="414">
        <v>140815000.44757766</v>
      </c>
      <c r="M13" s="414">
        <v>4648847.2562454045</v>
      </c>
      <c r="N13" s="413">
        <v>3.4140989866351973E-2</v>
      </c>
      <c r="O13" s="412">
        <v>20495511.098001622</v>
      </c>
      <c r="P13" s="412">
        <v>-286671.90569809452</v>
      </c>
      <c r="Q13" s="413">
        <v>-1.3794119012764934E-2</v>
      </c>
    </row>
    <row r="14" spans="1:17" x14ac:dyDescent="0.25">
      <c r="A14" s="430" t="s">
        <v>178</v>
      </c>
      <c r="B14" s="430" t="s">
        <v>96</v>
      </c>
      <c r="C14" s="259" t="s">
        <v>238</v>
      </c>
      <c r="D14" s="416">
        <v>55807309.302107304</v>
      </c>
      <c r="E14" s="416">
        <v>2448275.214265883</v>
      </c>
      <c r="F14" s="417">
        <v>4.5883049723790925E-2</v>
      </c>
      <c r="G14" s="424">
        <v>14.598070894115009</v>
      </c>
      <c r="H14" s="424">
        <v>0.63090629542607246</v>
      </c>
      <c r="I14" s="425">
        <v>4.2359593800578228</v>
      </c>
      <c r="J14" s="425">
        <v>-0.16600529296069233</v>
      </c>
      <c r="K14" s="417">
        <v>-3.7711636801223844E-2</v>
      </c>
      <c r="L14" s="418">
        <v>236397495.31404963</v>
      </c>
      <c r="M14" s="418">
        <v>1512912.272980988</v>
      </c>
      <c r="N14" s="417">
        <v>6.441088016051106E-3</v>
      </c>
      <c r="O14" s="416">
        <v>67305272.815371394</v>
      </c>
      <c r="P14" s="416">
        <v>2159379.4076450616</v>
      </c>
      <c r="Q14" s="417">
        <v>3.3146823148624716E-2</v>
      </c>
    </row>
    <row r="15" spans="1:17" x14ac:dyDescent="0.25">
      <c r="A15" s="430" t="s">
        <v>178</v>
      </c>
      <c r="B15" s="430" t="s">
        <v>96</v>
      </c>
      <c r="C15" s="255" t="s">
        <v>239</v>
      </c>
      <c r="D15" s="412">
        <v>5160181.2166616814</v>
      </c>
      <c r="E15" s="412">
        <v>-485080.16438240837</v>
      </c>
      <c r="F15" s="413">
        <v>-8.5926962746354349E-2</v>
      </c>
      <c r="G15" s="422">
        <v>1.349799733571162</v>
      </c>
      <c r="H15" s="422">
        <v>-0.12789371158869844</v>
      </c>
      <c r="I15" s="423">
        <v>1.7976922172371197</v>
      </c>
      <c r="J15" s="423">
        <v>-3.6168617079939347E-2</v>
      </c>
      <c r="K15" s="413">
        <v>-1.9722661830775593E-2</v>
      </c>
      <c r="L15" s="414">
        <v>9276417.6127258763</v>
      </c>
      <c r="M15" s="414">
        <v>-1076206.1334535107</v>
      </c>
      <c r="N15" s="413">
        <v>-0.10395491614873786</v>
      </c>
      <c r="O15" s="412">
        <v>783632.00709110498</v>
      </c>
      <c r="P15" s="412">
        <v>-109245.56920742604</v>
      </c>
      <c r="Q15" s="413">
        <v>-0.12235223742577236</v>
      </c>
    </row>
    <row r="16" spans="1:17" x14ac:dyDescent="0.25">
      <c r="A16" s="430" t="s">
        <v>178</v>
      </c>
      <c r="B16" s="430" t="s">
        <v>240</v>
      </c>
      <c r="C16" s="259" t="s">
        <v>39</v>
      </c>
      <c r="D16" s="416">
        <v>172703391.20222762</v>
      </c>
      <c r="E16" s="416">
        <v>40730159.57694231</v>
      </c>
      <c r="F16" s="417">
        <v>0.30862440114059198</v>
      </c>
      <c r="G16" s="424">
        <v>4.0169922537330125</v>
      </c>
      <c r="H16" s="424">
        <v>0.88595809507245349</v>
      </c>
      <c r="I16" s="425">
        <v>3.4801199098946807</v>
      </c>
      <c r="J16" s="425">
        <v>0.22252502685516351</v>
      </c>
      <c r="K16" s="417">
        <v>6.8309607193247829E-2</v>
      </c>
      <c r="L16" s="418">
        <v>601028510.22920215</v>
      </c>
      <c r="M16" s="418">
        <v>171113186.18848372</v>
      </c>
      <c r="N16" s="417">
        <v>0.39801601994600483</v>
      </c>
      <c r="O16" s="416">
        <v>114478427.77751438</v>
      </c>
      <c r="P16" s="416">
        <v>27253999.964914769</v>
      </c>
      <c r="Q16" s="417">
        <v>0.31245834049458693</v>
      </c>
    </row>
    <row r="17" spans="1:17" x14ac:dyDescent="0.25">
      <c r="A17" s="430" t="s">
        <v>178</v>
      </c>
      <c r="B17" s="430" t="s">
        <v>168</v>
      </c>
      <c r="C17" s="255" t="s">
        <v>234</v>
      </c>
      <c r="D17" s="412">
        <v>2420607404.8715048</v>
      </c>
      <c r="E17" s="412">
        <v>27077842.275023937</v>
      </c>
      <c r="F17" s="413">
        <v>1.1312934127978817E-2</v>
      </c>
      <c r="G17" s="422">
        <v>56.302086062176784</v>
      </c>
      <c r="H17" s="422">
        <v>-0.48384490245981482</v>
      </c>
      <c r="I17" s="423">
        <v>2.1007959343057454</v>
      </c>
      <c r="J17" s="423">
        <v>7.6946124306997987E-3</v>
      </c>
      <c r="K17" s="413">
        <v>3.6761777130821351E-3</v>
      </c>
      <c r="L17" s="414">
        <v>5085202194.7044382</v>
      </c>
      <c r="M17" s="414">
        <v>75302303.286744118</v>
      </c>
      <c r="N17" s="413">
        <v>1.5030700197371644E-2</v>
      </c>
      <c r="O17" s="412">
        <v>1219054358.4228351</v>
      </c>
      <c r="P17" s="412">
        <v>16573828.686872005</v>
      </c>
      <c r="Q17" s="413">
        <v>1.3783032886620821E-2</v>
      </c>
    </row>
    <row r="18" spans="1:17" x14ac:dyDescent="0.25">
      <c r="A18" s="430" t="s">
        <v>178</v>
      </c>
      <c r="B18" s="430" t="s">
        <v>168</v>
      </c>
      <c r="C18" s="259" t="s">
        <v>235</v>
      </c>
      <c r="D18" s="416">
        <v>71447135.45109728</v>
      </c>
      <c r="E18" s="416">
        <v>-9752933.212760523</v>
      </c>
      <c r="F18" s="417">
        <v>-0.12010991336884866</v>
      </c>
      <c r="G18" s="424">
        <v>1.6618237063011947</v>
      </c>
      <c r="H18" s="424">
        <v>-0.26462899581942745</v>
      </c>
      <c r="I18" s="425">
        <v>2.5496895441588983</v>
      </c>
      <c r="J18" s="425">
        <v>-0.19905627973159179</v>
      </c>
      <c r="K18" s="417">
        <v>-7.241712856878621E-2</v>
      </c>
      <c r="L18" s="418">
        <v>182168014.21976727</v>
      </c>
      <c r="M18" s="418">
        <v>-41030335.419632912</v>
      </c>
      <c r="N18" s="417">
        <v>-0.18382902689881725</v>
      </c>
      <c r="O18" s="416">
        <v>23577374.738339096</v>
      </c>
      <c r="P18" s="416">
        <v>-3857039.701875031</v>
      </c>
      <c r="Q18" s="417">
        <v>-0.14059128946529564</v>
      </c>
    </row>
    <row r="19" spans="1:17" x14ac:dyDescent="0.25">
      <c r="A19" s="430" t="s">
        <v>178</v>
      </c>
      <c r="B19" s="430" t="s">
        <v>168</v>
      </c>
      <c r="C19" s="255" t="s">
        <v>236</v>
      </c>
      <c r="D19" s="412">
        <v>52361742.091426194</v>
      </c>
      <c r="E19" s="412">
        <v>2861399.4391948208</v>
      </c>
      <c r="F19" s="413">
        <v>5.7805649130508285E-2</v>
      </c>
      <c r="G19" s="422">
        <v>1.2179072507437352</v>
      </c>
      <c r="H19" s="422">
        <v>4.3523159357706342E-2</v>
      </c>
      <c r="I19" s="423">
        <v>1.8802993070874614</v>
      </c>
      <c r="J19" s="423">
        <v>2.7091945472185852E-2</v>
      </c>
      <c r="K19" s="413">
        <v>1.4618949845187438E-2</v>
      </c>
      <c r="L19" s="414">
        <v>98455747.372401029</v>
      </c>
      <c r="M19" s="414">
        <v>6721347.9668072313</v>
      </c>
      <c r="N19" s="413">
        <v>7.3269656861103025E-2</v>
      </c>
      <c r="O19" s="412">
        <v>14658115.005380332</v>
      </c>
      <c r="P19" s="412">
        <v>809811.72759121656</v>
      </c>
      <c r="Q19" s="413">
        <v>5.8477324719631872E-2</v>
      </c>
    </row>
    <row r="20" spans="1:17" x14ac:dyDescent="0.25">
      <c r="A20" s="430" t="s">
        <v>178</v>
      </c>
      <c r="B20" s="430" t="s">
        <v>168</v>
      </c>
      <c r="C20" s="259" t="s">
        <v>237</v>
      </c>
      <c r="D20" s="416">
        <v>1026737524.133655</v>
      </c>
      <c r="E20" s="416">
        <v>14259000.545726418</v>
      </c>
      <c r="F20" s="417">
        <v>1.4083262225846214E-2</v>
      </c>
      <c r="G20" s="424">
        <v>23.881387923833106</v>
      </c>
      <c r="H20" s="424">
        <v>-0.13942904960410729</v>
      </c>
      <c r="I20" s="425">
        <v>1.6744704053870538</v>
      </c>
      <c r="J20" s="425">
        <v>6.0632325511251306E-2</v>
      </c>
      <c r="K20" s="417">
        <v>3.7570265733175311E-2</v>
      </c>
      <c r="L20" s="418">
        <v>1719241598.2621813</v>
      </c>
      <c r="M20" s="418">
        <v>85265201.83955121</v>
      </c>
      <c r="N20" s="417">
        <v>5.2182639863236589E-2</v>
      </c>
      <c r="O20" s="416">
        <v>255859368.87655717</v>
      </c>
      <c r="P20" s="416">
        <v>3513195.1768368483</v>
      </c>
      <c r="Q20" s="417">
        <v>1.3922125805709184E-2</v>
      </c>
    </row>
    <row r="21" spans="1:17" x14ac:dyDescent="0.25">
      <c r="A21" s="430" t="s">
        <v>178</v>
      </c>
      <c r="B21" s="430" t="s">
        <v>168</v>
      </c>
      <c r="C21" s="255" t="s">
        <v>238</v>
      </c>
      <c r="D21" s="412">
        <v>488809377.10137945</v>
      </c>
      <c r="E21" s="412">
        <v>16191177.547054946</v>
      </c>
      <c r="F21" s="413">
        <v>3.4258472403989326E-2</v>
      </c>
      <c r="G21" s="422">
        <v>11.369455270678978</v>
      </c>
      <c r="H21" s="422">
        <v>0.15669864886019091</v>
      </c>
      <c r="I21" s="423">
        <v>4.2708309683526826</v>
      </c>
      <c r="J21" s="423">
        <v>3.1106996348329474E-2</v>
      </c>
      <c r="K21" s="413">
        <v>7.3370333903184431E-3</v>
      </c>
      <c r="L21" s="414">
        <v>2087622225.3457558</v>
      </c>
      <c r="M21" s="414">
        <v>83851515.089749098</v>
      </c>
      <c r="N21" s="413">
        <v>4.1846861350237033E-2</v>
      </c>
      <c r="O21" s="412">
        <v>572583891.68365312</v>
      </c>
      <c r="P21" s="412">
        <v>13437971.47589469</v>
      </c>
      <c r="Q21" s="413">
        <v>2.4033031432835323E-2</v>
      </c>
    </row>
    <row r="22" spans="1:17" x14ac:dyDescent="0.25">
      <c r="A22" s="430" t="s">
        <v>178</v>
      </c>
      <c r="B22" s="430" t="s">
        <v>168</v>
      </c>
      <c r="C22" s="259" t="s">
        <v>239</v>
      </c>
      <c r="D22" s="416">
        <v>66654416.911262676</v>
      </c>
      <c r="E22" s="416">
        <v>-7050184.4690462947</v>
      </c>
      <c r="F22" s="417">
        <v>-9.5654604149719102E-2</v>
      </c>
      <c r="G22" s="424">
        <v>1.5503475325282394</v>
      </c>
      <c r="H22" s="424">
        <v>-0.19827695540915413</v>
      </c>
      <c r="I22" s="425">
        <v>1.7976999235611579</v>
      </c>
      <c r="J22" s="425">
        <v>1.2015632804880383E-2</v>
      </c>
      <c r="K22" s="417">
        <v>6.7288673967062186E-3</v>
      </c>
      <c r="L22" s="418">
        <v>119824640.18639046</v>
      </c>
      <c r="M22" s="418">
        <v>-11788508.654880717</v>
      </c>
      <c r="N22" s="417">
        <v>-8.9569383900220789E-2</v>
      </c>
      <c r="O22" s="416">
        <v>10256459.7010746</v>
      </c>
      <c r="P22" s="416">
        <v>-1467395.7425336204</v>
      </c>
      <c r="Q22" s="417">
        <v>-0.12516324084613617</v>
      </c>
    </row>
    <row r="23" spans="1:17" x14ac:dyDescent="0.25">
      <c r="A23" s="430" t="s">
        <v>178</v>
      </c>
      <c r="B23" s="430" t="s">
        <v>223</v>
      </c>
      <c r="C23" s="255" t="s">
        <v>39</v>
      </c>
      <c r="D23" s="412">
        <v>161286544.31904179</v>
      </c>
      <c r="E23" s="412">
        <v>37073672.753652051</v>
      </c>
      <c r="F23" s="413">
        <v>0.29846884856965289</v>
      </c>
      <c r="G23" s="422">
        <v>4.104345402510047</v>
      </c>
      <c r="H23" s="422">
        <v>0.88344856569758168</v>
      </c>
      <c r="I23" s="423">
        <v>3.4785242005143684</v>
      </c>
      <c r="J23" s="423">
        <v>0.2232904793182775</v>
      </c>
      <c r="K23" s="413">
        <v>6.8594300269239183E-2</v>
      </c>
      <c r="L23" s="414">
        <v>561039147.63112009</v>
      </c>
      <c r="M23" s="414">
        <v>156697219.50486434</v>
      </c>
      <c r="N23" s="413">
        <v>0.38753641065869288</v>
      </c>
      <c r="O23" s="412">
        <v>106910346.60465284</v>
      </c>
      <c r="P23" s="412">
        <v>24800827.443356842</v>
      </c>
      <c r="Q23" s="413">
        <v>0.30204570306444106</v>
      </c>
    </row>
    <row r="24" spans="1:17" x14ac:dyDescent="0.25">
      <c r="A24" s="430" t="s">
        <v>178</v>
      </c>
      <c r="B24" s="430" t="s">
        <v>169</v>
      </c>
      <c r="C24" s="259" t="s">
        <v>234</v>
      </c>
      <c r="D24" s="416">
        <v>2211579043.2251039</v>
      </c>
      <c r="E24" s="416">
        <v>26010219.722452164</v>
      </c>
      <c r="F24" s="417">
        <v>1.1900892546942302E-2</v>
      </c>
      <c r="G24" s="424">
        <v>56.279240879469107</v>
      </c>
      <c r="H24" s="424">
        <v>-0.39356300583365567</v>
      </c>
      <c r="I24" s="425">
        <v>2.0989298516210773</v>
      </c>
      <c r="J24" s="425">
        <v>2.019966972909959E-3</v>
      </c>
      <c r="K24" s="417">
        <v>9.633065243759303E-4</v>
      </c>
      <c r="L24" s="418">
        <v>4641949273.0447512</v>
      </c>
      <c r="M24" s="418">
        <v>59008403.46317482</v>
      </c>
      <c r="N24" s="417">
        <v>1.2875663278754522E-2</v>
      </c>
      <c r="O24" s="416">
        <v>1114010343.9886799</v>
      </c>
      <c r="P24" s="416">
        <v>15995628.418123722</v>
      </c>
      <c r="Q24" s="417">
        <v>1.4567772354318576E-2</v>
      </c>
    </row>
    <row r="25" spans="1:17" x14ac:dyDescent="0.25">
      <c r="A25" s="430" t="s">
        <v>178</v>
      </c>
      <c r="B25" s="430" t="s">
        <v>169</v>
      </c>
      <c r="C25" s="255" t="s">
        <v>235</v>
      </c>
      <c r="D25" s="412">
        <v>64667885.434467785</v>
      </c>
      <c r="E25" s="412">
        <v>-9179210.4093169048</v>
      </c>
      <c r="F25" s="413">
        <v>-0.12430022202544705</v>
      </c>
      <c r="G25" s="422">
        <v>1.6456384467384757</v>
      </c>
      <c r="H25" s="422">
        <v>-0.26925068200869284</v>
      </c>
      <c r="I25" s="423">
        <v>2.5259271210447745</v>
      </c>
      <c r="J25" s="423">
        <v>-0.22570849053717934</v>
      </c>
      <c r="K25" s="413">
        <v>-8.2027027702049685E-2</v>
      </c>
      <c r="L25" s="414">
        <v>163346365.67953852</v>
      </c>
      <c r="M25" s="414">
        <v>-39853933.056125134</v>
      </c>
      <c r="N25" s="413">
        <v>-0.19613127197204447</v>
      </c>
      <c r="O25" s="412">
        <v>21292150.347548224</v>
      </c>
      <c r="P25" s="412">
        <v>-3630256.5297148749</v>
      </c>
      <c r="Q25" s="413">
        <v>-0.1456623570746205</v>
      </c>
    </row>
    <row r="26" spans="1:17" x14ac:dyDescent="0.25">
      <c r="A26" s="430" t="s">
        <v>178</v>
      </c>
      <c r="B26" s="430" t="s">
        <v>169</v>
      </c>
      <c r="C26" s="259" t="s">
        <v>236</v>
      </c>
      <c r="D26" s="416">
        <v>48108298.176705867</v>
      </c>
      <c r="E26" s="416">
        <v>2090418.1101149395</v>
      </c>
      <c r="F26" s="417">
        <v>4.5426214921025602E-2</v>
      </c>
      <c r="G26" s="424">
        <v>1.224237727194168</v>
      </c>
      <c r="H26" s="424">
        <v>3.0972951367205015E-2</v>
      </c>
      <c r="I26" s="425">
        <v>1.8790022368607844</v>
      </c>
      <c r="J26" s="425">
        <v>2.5716758061472333E-2</v>
      </c>
      <c r="K26" s="417">
        <v>1.3876306891549945E-2</v>
      </c>
      <c r="L26" s="418">
        <v>90395599.885595918</v>
      </c>
      <c r="M26" s="418">
        <v>5111330.9930546284</v>
      </c>
      <c r="N26" s="417">
        <v>5.9932869911741134E-2</v>
      </c>
      <c r="O26" s="416">
        <v>13466682.31748569</v>
      </c>
      <c r="P26" s="416">
        <v>592775.00924670696</v>
      </c>
      <c r="Q26" s="417">
        <v>4.6044685195717201E-2</v>
      </c>
    </row>
    <row r="27" spans="1:17" x14ac:dyDescent="0.25">
      <c r="A27" s="430" t="s">
        <v>178</v>
      </c>
      <c r="B27" s="430" t="s">
        <v>169</v>
      </c>
      <c r="C27" s="255" t="s">
        <v>237</v>
      </c>
      <c r="D27" s="412">
        <v>941226766.19310141</v>
      </c>
      <c r="E27" s="412">
        <v>11253660.901276469</v>
      </c>
      <c r="F27" s="413">
        <v>1.2101060597601989E-2</v>
      </c>
      <c r="G27" s="422">
        <v>23.951903532029281</v>
      </c>
      <c r="H27" s="422">
        <v>-0.16272642061822395</v>
      </c>
      <c r="I27" s="423">
        <v>1.6793352445196792</v>
      </c>
      <c r="J27" s="423">
        <v>6.0565980336591441E-2</v>
      </c>
      <c r="K27" s="413">
        <v>3.7414832167051354E-2</v>
      </c>
      <c r="L27" s="414">
        <v>1580635281.5533588</v>
      </c>
      <c r="M27" s="414">
        <v>75223402.190050125</v>
      </c>
      <c r="N27" s="413">
        <v>4.996865191595587E-2</v>
      </c>
      <c r="O27" s="412">
        <v>234551851.01568395</v>
      </c>
      <c r="P27" s="412">
        <v>2768568.0230585635</v>
      </c>
      <c r="Q27" s="413">
        <v>1.1944640645834025E-2</v>
      </c>
    </row>
    <row r="28" spans="1:17" x14ac:dyDescent="0.25">
      <c r="A28" s="430" t="s">
        <v>178</v>
      </c>
      <c r="B28" s="430" t="s">
        <v>169</v>
      </c>
      <c r="C28" s="259" t="s">
        <v>238</v>
      </c>
      <c r="D28" s="416">
        <v>441824229.96777248</v>
      </c>
      <c r="E28" s="416">
        <v>13129902.936129034</v>
      </c>
      <c r="F28" s="417">
        <v>3.0627657303148471E-2</v>
      </c>
      <c r="G28" s="424">
        <v>11.243338709016381</v>
      </c>
      <c r="H28" s="424">
        <v>0.1270978195302952</v>
      </c>
      <c r="I28" s="425">
        <v>4.2676422721249612</v>
      </c>
      <c r="J28" s="425">
        <v>2.1596246896773863E-2</v>
      </c>
      <c r="K28" s="417">
        <v>5.0862017906678856E-3</v>
      </c>
      <c r="L28" s="418">
        <v>1885547760.6595261</v>
      </c>
      <c r="M28" s="418">
        <v>65291917.328943729</v>
      </c>
      <c r="N28" s="417">
        <v>3.5869637539235666E-2</v>
      </c>
      <c r="O28" s="416">
        <v>516713178.5710187</v>
      </c>
      <c r="P28" s="416">
        <v>10708053.59027648</v>
      </c>
      <c r="Q28" s="417">
        <v>2.1161946908510091E-2</v>
      </c>
    </row>
    <row r="29" spans="1:17" x14ac:dyDescent="0.25">
      <c r="A29" s="430" t="s">
        <v>178</v>
      </c>
      <c r="B29" s="430" t="s">
        <v>169</v>
      </c>
      <c r="C29" s="255" t="s">
        <v>239</v>
      </c>
      <c r="D29" s="412">
        <v>60960526.980121359</v>
      </c>
      <c r="E29" s="412">
        <v>-7193858.4235509336</v>
      </c>
      <c r="F29" s="413">
        <v>-0.10555239227736202</v>
      </c>
      <c r="G29" s="422">
        <v>1.5512953030385641</v>
      </c>
      <c r="H29" s="422">
        <v>-0.21597922813612302</v>
      </c>
      <c r="I29" s="423">
        <v>1.7961852426373122</v>
      </c>
      <c r="J29" s="423">
        <v>4.5680119327922153E-3</v>
      </c>
      <c r="K29" s="413">
        <v>2.5496584061071629E-3</v>
      </c>
      <c r="L29" s="414">
        <v>109496398.9450877</v>
      </c>
      <c r="M29" s="414">
        <v>-12610172.29220821</v>
      </c>
      <c r="N29" s="413">
        <v>-0.10327185641550954</v>
      </c>
      <c r="O29" s="412">
        <v>9359788.0055316687</v>
      </c>
      <c r="P29" s="412">
        <v>-1487147.5994151197</v>
      </c>
      <c r="Q29" s="413">
        <v>-0.13710301725557403</v>
      </c>
    </row>
    <row r="30" spans="1:17" x14ac:dyDescent="0.25">
      <c r="A30" s="430" t="s">
        <v>193</v>
      </c>
      <c r="B30" s="430" t="s">
        <v>216</v>
      </c>
      <c r="C30" s="259" t="s">
        <v>39</v>
      </c>
      <c r="D30" s="416">
        <v>15054036.923439119</v>
      </c>
      <c r="E30" s="416">
        <v>2944032.238635825</v>
      </c>
      <c r="F30" s="417">
        <v>0.24310744010943755</v>
      </c>
      <c r="G30" s="424">
        <v>3.9645148491064188</v>
      </c>
      <c r="H30" s="424">
        <v>0.77212985917343113</v>
      </c>
      <c r="I30" s="425">
        <v>3.4661677027927684</v>
      </c>
      <c r="J30" s="425">
        <v>8.6926854377325835E-2</v>
      </c>
      <c r="K30" s="417">
        <v>2.5723781842329069E-2</v>
      </c>
      <c r="L30" s="418">
        <v>52179816.580674484</v>
      </c>
      <c r="M30" s="418">
        <v>11257194.075284816</v>
      </c>
      <c r="N30" s="417">
        <v>0.27508486470538884</v>
      </c>
      <c r="O30" s="416">
        <v>9989915.0759953801</v>
      </c>
      <c r="P30" s="416">
        <v>1971179.5706871273</v>
      </c>
      <c r="Q30" s="417">
        <v>0.24582174700515352</v>
      </c>
    </row>
    <row r="31" spans="1:17" x14ac:dyDescent="0.25">
      <c r="A31" s="430" t="s">
        <v>193</v>
      </c>
      <c r="B31" s="430" t="s">
        <v>96</v>
      </c>
      <c r="C31" s="255" t="s">
        <v>234</v>
      </c>
      <c r="D31" s="412">
        <v>211163649.9395085</v>
      </c>
      <c r="E31" s="412">
        <v>-1892069.2962328792</v>
      </c>
      <c r="F31" s="413">
        <v>-8.8806313344695856E-3</v>
      </c>
      <c r="G31" s="422">
        <v>55.610427291647717</v>
      </c>
      <c r="H31" s="422">
        <v>-0.55436354126396736</v>
      </c>
      <c r="I31" s="423">
        <v>2.1231237878508975</v>
      </c>
      <c r="J31" s="423">
        <v>-8.6169226766803497E-3</v>
      </c>
      <c r="K31" s="413">
        <v>-4.042200176656463E-3</v>
      </c>
      <c r="L31" s="414">
        <v>448326568.31599021</v>
      </c>
      <c r="M31" s="414">
        <v>-5852981.9895732403</v>
      </c>
      <c r="N31" s="413">
        <v>-1.2886934221577049E-2</v>
      </c>
      <c r="O31" s="412">
        <v>106954636.89791542</v>
      </c>
      <c r="P31" s="412">
        <v>-169820.95284056664</v>
      </c>
      <c r="Q31" s="413">
        <v>-1.5852677926936009E-3</v>
      </c>
    </row>
    <row r="32" spans="1:17" x14ac:dyDescent="0.25">
      <c r="A32" s="430" t="s">
        <v>193</v>
      </c>
      <c r="B32" s="430" t="s">
        <v>96</v>
      </c>
      <c r="C32" s="259" t="s">
        <v>235</v>
      </c>
      <c r="D32" s="416">
        <v>7386471.3019573307</v>
      </c>
      <c r="E32" s="416">
        <v>-904438.28443670645</v>
      </c>
      <c r="F32" s="417">
        <v>-0.10908794445436397</v>
      </c>
      <c r="G32" s="424">
        <v>1.9452440104961781</v>
      </c>
      <c r="H32" s="424">
        <v>-0.24036829977071572</v>
      </c>
      <c r="I32" s="425">
        <v>2.5214569410003684</v>
      </c>
      <c r="J32" s="425">
        <v>-0.471226725635562</v>
      </c>
      <c r="K32" s="417">
        <v>-0.15745958414818598</v>
      </c>
      <c r="L32" s="418">
        <v>18624669.333820339</v>
      </c>
      <c r="M32" s="418">
        <v>-6187400.3669363521</v>
      </c>
      <c r="N32" s="417">
        <v>-0.24937058623318537</v>
      </c>
      <c r="O32" s="416">
        <v>2440386.3537281267</v>
      </c>
      <c r="P32" s="416">
        <v>-393518.3327584751</v>
      </c>
      <c r="Q32" s="417">
        <v>-0.13886082147891446</v>
      </c>
    </row>
    <row r="33" spans="1:17" x14ac:dyDescent="0.25">
      <c r="A33" s="430" t="s">
        <v>193</v>
      </c>
      <c r="B33" s="430" t="s">
        <v>96</v>
      </c>
      <c r="C33" s="255" t="s">
        <v>236</v>
      </c>
      <c r="D33" s="412">
        <v>3962245.8795923279</v>
      </c>
      <c r="E33" s="412">
        <v>-376863.77754795877</v>
      </c>
      <c r="F33" s="413">
        <v>-8.6852789472099415E-2</v>
      </c>
      <c r="G33" s="422">
        <v>1.0434664605476405</v>
      </c>
      <c r="H33" s="422">
        <v>-0.10039011917034868</v>
      </c>
      <c r="I33" s="423">
        <v>1.9907694368908031</v>
      </c>
      <c r="J33" s="423">
        <v>8.1694428058498803E-2</v>
      </c>
      <c r="K33" s="413">
        <v>4.2792675866867913E-2</v>
      </c>
      <c r="L33" s="414">
        <v>7887917.9985389234</v>
      </c>
      <c r="M33" s="414">
        <v>-395767.80849050637</v>
      </c>
      <c r="N33" s="413">
        <v>-4.777677687324438E-2</v>
      </c>
      <c r="O33" s="412">
        <v>1107311.3880204558</v>
      </c>
      <c r="P33" s="412">
        <v>-107034.76881045103</v>
      </c>
      <c r="Q33" s="413">
        <v>-8.8141892827149793E-2</v>
      </c>
    </row>
    <row r="34" spans="1:17" x14ac:dyDescent="0.25">
      <c r="A34" s="430" t="s">
        <v>193</v>
      </c>
      <c r="B34" s="430" t="s">
        <v>96</v>
      </c>
      <c r="C34" s="259" t="s">
        <v>237</v>
      </c>
      <c r="D34" s="416">
        <v>81939908.636982128</v>
      </c>
      <c r="E34" s="416">
        <v>-1342152.0724534392</v>
      </c>
      <c r="F34" s="417">
        <v>-1.6115740425013018E-2</v>
      </c>
      <c r="G34" s="424">
        <v>21.579061229745275</v>
      </c>
      <c r="H34" s="424">
        <v>-0.37538118868955195</v>
      </c>
      <c r="I34" s="425">
        <v>1.7165754194558112</v>
      </c>
      <c r="J34" s="425">
        <v>8.3985902786979594E-2</v>
      </c>
      <c r="K34" s="417">
        <v>5.1443367686413985E-2</v>
      </c>
      <c r="L34" s="418">
        <v>140656033.03869843</v>
      </c>
      <c r="M34" s="418">
        <v>4690613.7978967428</v>
      </c>
      <c r="N34" s="417">
        <v>3.4498579301178237E-2</v>
      </c>
      <c r="O34" s="416">
        <v>20473170.560676359</v>
      </c>
      <c r="P34" s="416">
        <v>-281662.48580316082</v>
      </c>
      <c r="Q34" s="417">
        <v>-1.3570934787689705E-2</v>
      </c>
    </row>
    <row r="35" spans="1:17" x14ac:dyDescent="0.25">
      <c r="A35" s="430" t="s">
        <v>193</v>
      </c>
      <c r="B35" s="430" t="s">
        <v>96</v>
      </c>
      <c r="C35" s="255" t="s">
        <v>238</v>
      </c>
      <c r="D35" s="412">
        <v>55193032.07095629</v>
      </c>
      <c r="E35" s="412">
        <v>2554486.2685767859</v>
      </c>
      <c r="F35" s="413">
        <v>4.8528815331773688E-2</v>
      </c>
      <c r="G35" s="422">
        <v>14.535210477119294</v>
      </c>
      <c r="H35" s="422">
        <v>0.65887368905091392</v>
      </c>
      <c r="I35" s="423">
        <v>4.2340648555737035</v>
      </c>
      <c r="J35" s="423">
        <v>-0.17134592017023209</v>
      </c>
      <c r="K35" s="413">
        <v>-3.8894425263055553E-2</v>
      </c>
      <c r="L35" s="414">
        <v>233690877.36418831</v>
      </c>
      <c r="M35" s="414">
        <v>1796460.4668949246</v>
      </c>
      <c r="N35" s="413">
        <v>7.7468896876917107E-3</v>
      </c>
      <c r="O35" s="412">
        <v>66650082.177713171</v>
      </c>
      <c r="P35" s="412">
        <v>2260531.9597954154</v>
      </c>
      <c r="Q35" s="413">
        <v>3.5107124558953269E-2</v>
      </c>
    </row>
    <row r="36" spans="1:17" x14ac:dyDescent="0.25">
      <c r="A36" s="430" t="s">
        <v>193</v>
      </c>
      <c r="B36" s="430" t="s">
        <v>96</v>
      </c>
      <c r="C36" s="259" t="s">
        <v>239</v>
      </c>
      <c r="D36" s="416">
        <v>5020179.4872667575</v>
      </c>
      <c r="E36" s="416">
        <v>-603829.94113375712</v>
      </c>
      <c r="F36" s="417">
        <v>-0.10736645249641556</v>
      </c>
      <c r="G36" s="424">
        <v>1.3220756813383538</v>
      </c>
      <c r="H36" s="424">
        <v>-0.16050039932969695</v>
      </c>
      <c r="I36" s="425">
        <v>1.8421556996067057</v>
      </c>
      <c r="J36" s="425">
        <v>4.9088835001984688E-3</v>
      </c>
      <c r="K36" s="417">
        <v>2.6718693738718093E-3</v>
      </c>
      <c r="L36" s="418">
        <v>9247952.255517127</v>
      </c>
      <c r="M36" s="418">
        <v>-1084741.1605646964</v>
      </c>
      <c r="N36" s="417">
        <v>-0.10498145225875019</v>
      </c>
      <c r="O36" s="416">
        <v>766922.94314652681</v>
      </c>
      <c r="P36" s="416">
        <v>-122410.48283475637</v>
      </c>
      <c r="Q36" s="417">
        <v>-0.13764295736403886</v>
      </c>
    </row>
    <row r="37" spans="1:17" x14ac:dyDescent="0.25">
      <c r="A37" s="430" t="s">
        <v>193</v>
      </c>
      <c r="B37" s="430" t="s">
        <v>240</v>
      </c>
      <c r="C37" s="255" t="s">
        <v>39</v>
      </c>
      <c r="D37" s="412">
        <v>172694676.73030695</v>
      </c>
      <c r="E37" s="412">
        <v>40731025.57434459</v>
      </c>
      <c r="F37" s="413">
        <v>0.30865336945100347</v>
      </c>
      <c r="G37" s="422">
        <v>4.0473279056213878</v>
      </c>
      <c r="H37" s="422">
        <v>0.89073320637912179</v>
      </c>
      <c r="I37" s="423">
        <v>3.4801228010075516</v>
      </c>
      <c r="J37" s="423">
        <v>0.22253278187942405</v>
      </c>
      <c r="K37" s="413">
        <v>6.8312089788076971E-2</v>
      </c>
      <c r="L37" s="414">
        <v>600998682.10176945</v>
      </c>
      <c r="M37" s="414">
        <v>171115209.20840049</v>
      </c>
      <c r="N37" s="413">
        <v>0.39805021592640988</v>
      </c>
      <c r="O37" s="412">
        <v>114472273.44744639</v>
      </c>
      <c r="P37" s="412">
        <v>27254427.587520927</v>
      </c>
      <c r="Q37" s="413">
        <v>0.31248682329637417</v>
      </c>
    </row>
    <row r="38" spans="1:17" x14ac:dyDescent="0.25">
      <c r="A38" s="430" t="s">
        <v>193</v>
      </c>
      <c r="B38" s="430" t="s">
        <v>168</v>
      </c>
      <c r="C38" s="259" t="s">
        <v>234</v>
      </c>
      <c r="D38" s="416">
        <v>2398225399.4010086</v>
      </c>
      <c r="E38" s="416">
        <v>28447510.0684762</v>
      </c>
      <c r="F38" s="417">
        <v>1.2004293818645036E-2</v>
      </c>
      <c r="G38" s="424">
        <v>56.20558066259305</v>
      </c>
      <c r="H38" s="424">
        <v>-0.47994037537662848</v>
      </c>
      <c r="I38" s="425">
        <v>2.0991315974228835</v>
      </c>
      <c r="J38" s="425">
        <v>7.5604795788293266E-3</v>
      </c>
      <c r="K38" s="417">
        <v>3.6147370339587133E-3</v>
      </c>
      <c r="L38" s="418">
        <v>5034190713.6247721</v>
      </c>
      <c r="M38" s="418">
        <v>77631724.591403961</v>
      </c>
      <c r="N38" s="417">
        <v>1.5662423218036542E-2</v>
      </c>
      <c r="O38" s="416">
        <v>1207859915.3783829</v>
      </c>
      <c r="P38" s="416">
        <v>17258965.035711288</v>
      </c>
      <c r="Q38" s="417">
        <v>1.4496011472814561E-2</v>
      </c>
    </row>
    <row r="39" spans="1:17" x14ac:dyDescent="0.25">
      <c r="A39" s="430" t="s">
        <v>193</v>
      </c>
      <c r="B39" s="430" t="s">
        <v>168</v>
      </c>
      <c r="C39" s="255" t="s">
        <v>235</v>
      </c>
      <c r="D39" s="412">
        <v>71419060.281548932</v>
      </c>
      <c r="E39" s="412">
        <v>-9742658.1781200022</v>
      </c>
      <c r="F39" s="413">
        <v>-0.12004006769473895</v>
      </c>
      <c r="G39" s="422">
        <v>1.6738000333512377</v>
      </c>
      <c r="H39" s="422">
        <v>-0.26760313355870391</v>
      </c>
      <c r="I39" s="423">
        <v>2.5494310741404882</v>
      </c>
      <c r="J39" s="423">
        <v>-0.1989214779004933</v>
      </c>
      <c r="K39" s="413">
        <v>-7.2378442770295329E-2</v>
      </c>
      <c r="L39" s="414">
        <v>182077971.56769356</v>
      </c>
      <c r="M39" s="414">
        <v>-40983044.488969177</v>
      </c>
      <c r="N39" s="413">
        <v>-0.18373019729524823</v>
      </c>
      <c r="O39" s="412">
        <v>23568047.126641423</v>
      </c>
      <c r="P39" s="412">
        <v>-3853719.9408653378</v>
      </c>
      <c r="Q39" s="413">
        <v>-0.14053506950803976</v>
      </c>
    </row>
    <row r="40" spans="1:17" x14ac:dyDescent="0.25">
      <c r="A40" s="430" t="s">
        <v>193</v>
      </c>
      <c r="B40" s="430" t="s">
        <v>168</v>
      </c>
      <c r="C40" s="259" t="s">
        <v>236</v>
      </c>
      <c r="D40" s="416">
        <v>52235765.257830918</v>
      </c>
      <c r="E40" s="416">
        <v>2786106.5747734085</v>
      </c>
      <c r="F40" s="417">
        <v>5.6342281200173115E-2</v>
      </c>
      <c r="G40" s="424">
        <v>1.2242141703630463</v>
      </c>
      <c r="H40" s="424">
        <v>4.1369280039427192E-2</v>
      </c>
      <c r="I40" s="425">
        <v>1.8792413100330931</v>
      </c>
      <c r="J40" s="425">
        <v>2.6358187874526484E-2</v>
      </c>
      <c r="K40" s="417">
        <v>1.422549947123475E-2</v>
      </c>
      <c r="L40" s="418">
        <v>98163607.933707312</v>
      </c>
      <c r="M40" s="418">
        <v>6539169.963368237</v>
      </c>
      <c r="N40" s="417">
        <v>7.1369277762829128E-2</v>
      </c>
      <c r="O40" s="416">
        <v>14622254.013901532</v>
      </c>
      <c r="P40" s="416">
        <v>788413.61063116789</v>
      </c>
      <c r="Q40" s="417">
        <v>5.6991665918365256E-2</v>
      </c>
    </row>
    <row r="41" spans="1:17" x14ac:dyDescent="0.25">
      <c r="A41" s="430" t="s">
        <v>193</v>
      </c>
      <c r="B41" s="430" t="s">
        <v>168</v>
      </c>
      <c r="C41" s="255" t="s">
        <v>237</v>
      </c>
      <c r="D41" s="412">
        <v>1025383377.5277681</v>
      </c>
      <c r="E41" s="412">
        <v>14303588.913118958</v>
      </c>
      <c r="F41" s="413">
        <v>1.4146844862478461E-2</v>
      </c>
      <c r="G41" s="422">
        <v>24.031214142804743</v>
      </c>
      <c r="H41" s="422">
        <v>-0.15399953758978668</v>
      </c>
      <c r="I41" s="423">
        <v>1.6742679421576052</v>
      </c>
      <c r="J41" s="423">
        <v>6.0682659809002226E-2</v>
      </c>
      <c r="K41" s="413">
        <v>3.7607345873084251E-2</v>
      </c>
      <c r="L41" s="414">
        <v>1716766517.4160311</v>
      </c>
      <c r="M41" s="414">
        <v>85303051.227296591</v>
      </c>
      <c r="N41" s="413">
        <v>5.2286216023318767E-2</v>
      </c>
      <c r="O41" s="412">
        <v>255521798.28498113</v>
      </c>
      <c r="P41" s="412">
        <v>3524374.6022903323</v>
      </c>
      <c r="Q41" s="413">
        <v>1.3985756484273195E-2</v>
      </c>
    </row>
    <row r="42" spans="1:17" x14ac:dyDescent="0.25">
      <c r="A42" s="430" t="s">
        <v>193</v>
      </c>
      <c r="B42" s="430" t="s">
        <v>168</v>
      </c>
      <c r="C42" s="259" t="s">
        <v>238</v>
      </c>
      <c r="D42" s="416">
        <v>480888738.56086534</v>
      </c>
      <c r="E42" s="416">
        <v>17116430.874846458</v>
      </c>
      <c r="F42" s="417">
        <v>3.6906970492154849E-2</v>
      </c>
      <c r="G42" s="424">
        <v>11.270262916765924</v>
      </c>
      <c r="H42" s="424">
        <v>0.17674439652682317</v>
      </c>
      <c r="I42" s="425">
        <v>4.2733421833227752</v>
      </c>
      <c r="J42" s="425">
        <v>2.8666397209761385E-2</v>
      </c>
      <c r="K42" s="417">
        <v>6.7534951205336057E-3</v>
      </c>
      <c r="L42" s="418">
        <v>2055002131.9770234</v>
      </c>
      <c r="M42" s="418">
        <v>86439047.272424698</v>
      </c>
      <c r="N42" s="417">
        <v>4.3909716657820841E-2</v>
      </c>
      <c r="O42" s="416">
        <v>564371171.43578124</v>
      </c>
      <c r="P42" s="416">
        <v>14396394.862820029</v>
      </c>
      <c r="Q42" s="417">
        <v>2.6176463859902424E-2</v>
      </c>
    </row>
    <row r="43" spans="1:17" x14ac:dyDescent="0.25">
      <c r="A43" s="430" t="s">
        <v>193</v>
      </c>
      <c r="B43" s="430" t="s">
        <v>168</v>
      </c>
      <c r="C43" s="255" t="s">
        <v>239</v>
      </c>
      <c r="D43" s="412">
        <v>66034261.873108655</v>
      </c>
      <c r="E43" s="412">
        <v>-7330728.5619356483</v>
      </c>
      <c r="F43" s="413">
        <v>-9.9921345569125491E-2</v>
      </c>
      <c r="G43" s="422">
        <v>1.5476001684957554</v>
      </c>
      <c r="H43" s="422">
        <v>-0.20730383642239758</v>
      </c>
      <c r="I43" s="423">
        <v>1.8097039338143994</v>
      </c>
      <c r="J43" s="423">
        <v>2.0030948978496887E-2</v>
      </c>
      <c r="K43" s="413">
        <v>1.1192519051369349E-2</v>
      </c>
      <c r="L43" s="414">
        <v>119502463.47829494</v>
      </c>
      <c r="M43" s="414">
        <v>-11796877.936048239</v>
      </c>
      <c r="N43" s="413">
        <v>-8.9847198081677085E-2</v>
      </c>
      <c r="O43" s="412">
        <v>10170699.711641908</v>
      </c>
      <c r="P43" s="412">
        <v>-1496523.6542482376</v>
      </c>
      <c r="Q43" s="413">
        <v>-0.12826733553618402</v>
      </c>
    </row>
    <row r="44" spans="1:17" x14ac:dyDescent="0.25">
      <c r="A44" s="430" t="s">
        <v>193</v>
      </c>
      <c r="B44" s="430" t="s">
        <v>223</v>
      </c>
      <c r="C44" s="259" t="s">
        <v>39</v>
      </c>
      <c r="D44" s="416">
        <v>161278062.08377782</v>
      </c>
      <c r="E44" s="416">
        <v>37073964.09361285</v>
      </c>
      <c r="F44" s="417">
        <v>0.29849227757805974</v>
      </c>
      <c r="G44" s="424">
        <v>4.1352586579138144</v>
      </c>
      <c r="H44" s="424">
        <v>0.88800901842159341</v>
      </c>
      <c r="I44" s="425">
        <v>3.4785267955566059</v>
      </c>
      <c r="J44" s="425">
        <v>0.22329667284150867</v>
      </c>
      <c r="K44" s="417">
        <v>6.8596278734132349E-2</v>
      </c>
      <c r="L44" s="418">
        <v>561010060.49386299</v>
      </c>
      <c r="M44" s="418">
        <v>156697139.35162032</v>
      </c>
      <c r="N44" s="417">
        <v>0.38756401578492261</v>
      </c>
      <c r="O44" s="416">
        <v>106904362.32360859</v>
      </c>
      <c r="P44" s="416">
        <v>24800893.150806993</v>
      </c>
      <c r="Q44" s="417">
        <v>0.30206876031765512</v>
      </c>
    </row>
    <row r="45" spans="1:17" x14ac:dyDescent="0.25">
      <c r="A45" s="430" t="s">
        <v>193</v>
      </c>
      <c r="B45" s="430" t="s">
        <v>169</v>
      </c>
      <c r="C45" s="255" t="s">
        <v>234</v>
      </c>
      <c r="D45" s="412">
        <v>2191140044.8404436</v>
      </c>
      <c r="E45" s="412">
        <v>27340810.504987717</v>
      </c>
      <c r="F45" s="413">
        <v>1.2635557897951009E-2</v>
      </c>
      <c r="G45" s="422">
        <v>56.182041897436122</v>
      </c>
      <c r="H45" s="422">
        <v>-0.38933052367138288</v>
      </c>
      <c r="I45" s="423">
        <v>2.0972680816703515</v>
      </c>
      <c r="J45" s="423">
        <v>1.877513826617605E-3</v>
      </c>
      <c r="K45" s="413">
        <v>8.9602094016757203E-4</v>
      </c>
      <c r="L45" s="414">
        <v>4595408078.5136051</v>
      </c>
      <c r="M45" s="414">
        <v>61403572.179597855</v>
      </c>
      <c r="N45" s="413">
        <v>1.3542900562585905E-2</v>
      </c>
      <c r="O45" s="412">
        <v>1103787855.6860089</v>
      </c>
      <c r="P45" s="412">
        <v>16661197.939933538</v>
      </c>
      <c r="Q45" s="413">
        <v>1.5325903215800971E-2</v>
      </c>
    </row>
    <row r="46" spans="1:17" x14ac:dyDescent="0.25">
      <c r="A46" s="430" t="s">
        <v>193</v>
      </c>
      <c r="B46" s="430" t="s">
        <v>169</v>
      </c>
      <c r="C46" s="259" t="s">
        <v>235</v>
      </c>
      <c r="D46" s="416">
        <v>64641866.944947608</v>
      </c>
      <c r="E46" s="416">
        <v>-9171679.9051394984</v>
      </c>
      <c r="F46" s="417">
        <v>-0.12425469709194276</v>
      </c>
      <c r="G46" s="424">
        <v>1.6574531991148902</v>
      </c>
      <c r="H46" s="424">
        <v>-0.2723624613761777</v>
      </c>
      <c r="I46" s="425">
        <v>2.5256616047959155</v>
      </c>
      <c r="J46" s="425">
        <v>-0.2255858672659028</v>
      </c>
      <c r="K46" s="417">
        <v>-8.1994029819806066E-2</v>
      </c>
      <c r="L46" s="418">
        <v>163263481.40518042</v>
      </c>
      <c r="M46" s="418">
        <v>-39815852.770038307</v>
      </c>
      <c r="N46" s="417">
        <v>-0.19606058357314102</v>
      </c>
      <c r="O46" s="416">
        <v>21283503.858895756</v>
      </c>
      <c r="P46" s="416">
        <v>-3627846.1809856221</v>
      </c>
      <c r="Q46" s="417">
        <v>-0.14563025188027492</v>
      </c>
    </row>
    <row r="47" spans="1:17" x14ac:dyDescent="0.25">
      <c r="A47" s="430" t="s">
        <v>193</v>
      </c>
      <c r="B47" s="430" t="s">
        <v>169</v>
      </c>
      <c r="C47" s="255" t="s">
        <v>236</v>
      </c>
      <c r="D47" s="412">
        <v>47990776.934233464</v>
      </c>
      <c r="E47" s="412">
        <v>2023344.0046996921</v>
      </c>
      <c r="F47" s="413">
        <v>4.4016902309976659E-2</v>
      </c>
      <c r="G47" s="422">
        <v>1.2305100473876607</v>
      </c>
      <c r="H47" s="422">
        <v>2.8716125735968934E-2</v>
      </c>
      <c r="I47" s="423">
        <v>1.8779497702070989</v>
      </c>
      <c r="J47" s="423">
        <v>2.5011030236333553E-2</v>
      </c>
      <c r="K47" s="413">
        <v>1.3498034067077773E-2</v>
      </c>
      <c r="L47" s="414">
        <v>90124268.515703872</v>
      </c>
      <c r="M47" s="414">
        <v>4949431.2635629028</v>
      </c>
      <c r="N47" s="413">
        <v>5.8109078023961744E-2</v>
      </c>
      <c r="O47" s="412">
        <v>13433231.365576267</v>
      </c>
      <c r="P47" s="412">
        <v>573720.63223528862</v>
      </c>
      <c r="Q47" s="413">
        <v>4.461449927078466E-2</v>
      </c>
    </row>
    <row r="48" spans="1:17" x14ac:dyDescent="0.25">
      <c r="A48" s="430" t="s">
        <v>193</v>
      </c>
      <c r="B48" s="430" t="s">
        <v>169</v>
      </c>
      <c r="C48" s="259" t="s">
        <v>237</v>
      </c>
      <c r="D48" s="416">
        <v>939998867.62962222</v>
      </c>
      <c r="E48" s="416">
        <v>11302890.889092922</v>
      </c>
      <c r="F48" s="417">
        <v>1.2170711591497359E-2</v>
      </c>
      <c r="G48" s="424">
        <v>24.102090548281492</v>
      </c>
      <c r="H48" s="424">
        <v>-0.17816851295622271</v>
      </c>
      <c r="I48" s="425">
        <v>1.6791421958044921</v>
      </c>
      <c r="J48" s="425">
        <v>6.0611372822512166E-2</v>
      </c>
      <c r="K48" s="417">
        <v>3.7448389590036858E-2</v>
      </c>
      <c r="L48" s="418">
        <v>1578391762.64534</v>
      </c>
      <c r="M48" s="418">
        <v>75268699.111437321</v>
      </c>
      <c r="N48" s="417">
        <v>5.0074874730800543E-2</v>
      </c>
      <c r="O48" s="416">
        <v>234245711.64278543</v>
      </c>
      <c r="P48" s="416">
        <v>2780888.0856021047</v>
      </c>
      <c r="Q48" s="417">
        <v>1.2014301105736211E-2</v>
      </c>
    </row>
    <row r="49" spans="1:17" x14ac:dyDescent="0.25">
      <c r="A49" s="430" t="s">
        <v>193</v>
      </c>
      <c r="B49" s="430" t="s">
        <v>169</v>
      </c>
      <c r="C49" s="255" t="s">
        <v>238</v>
      </c>
      <c r="D49" s="412">
        <v>434657282.2852143</v>
      </c>
      <c r="E49" s="412">
        <v>14079362.178616226</v>
      </c>
      <c r="F49" s="413">
        <v>3.3476227603787961E-2</v>
      </c>
      <c r="G49" s="422">
        <v>11.144852973627188</v>
      </c>
      <c r="H49" s="422">
        <v>0.14906844200342029</v>
      </c>
      <c r="I49" s="423">
        <v>4.269869230653164</v>
      </c>
      <c r="J49" s="423">
        <v>1.8487790720335795E-2</v>
      </c>
      <c r="K49" s="413">
        <v>4.3486548976014493E-3</v>
      </c>
      <c r="L49" s="414">
        <v>1855929755.5089631</v>
      </c>
      <c r="M49" s="414">
        <v>67892591.922219992</v>
      </c>
      <c r="N49" s="413">
        <v>3.7970459062511716E-2</v>
      </c>
      <c r="O49" s="412">
        <v>509262011.19284928</v>
      </c>
      <c r="P49" s="412">
        <v>11639020.411300123</v>
      </c>
      <c r="Q49" s="413">
        <v>2.3389233670695734E-2</v>
      </c>
    </row>
    <row r="50" spans="1:17" x14ac:dyDescent="0.25">
      <c r="A50" s="430" t="s">
        <v>193</v>
      </c>
      <c r="B50" s="430" t="s">
        <v>169</v>
      </c>
      <c r="C50" s="259" t="s">
        <v>239</v>
      </c>
      <c r="D50" s="416">
        <v>60365027.675573535</v>
      </c>
      <c r="E50" s="416">
        <v>-7478196.2530873641</v>
      </c>
      <c r="F50" s="417">
        <v>-0.11022760741663608</v>
      </c>
      <c r="G50" s="424">
        <v>1.5477926762348608</v>
      </c>
      <c r="H50" s="424">
        <v>-0.22593208815881294</v>
      </c>
      <c r="I50" s="425">
        <v>1.8089551129312653</v>
      </c>
      <c r="J50" s="425">
        <v>1.3356599154824345E-2</v>
      </c>
      <c r="K50" s="417">
        <v>7.4385220595517233E-3</v>
      </c>
      <c r="L50" s="418">
        <v>109197625.45596609</v>
      </c>
      <c r="M50" s="418">
        <v>-12621566.600139707</v>
      </c>
      <c r="N50" s="417">
        <v>-0.10360901584642461</v>
      </c>
      <c r="O50" s="416">
        <v>9278138.936735034</v>
      </c>
      <c r="P50" s="416">
        <v>-1516906.5666770935</v>
      </c>
      <c r="Q50" s="417">
        <v>-0.14051877467284649</v>
      </c>
    </row>
    <row r="51" spans="1:17" x14ac:dyDescent="0.25">
      <c r="A51" s="430" t="s">
        <v>194</v>
      </c>
      <c r="B51" s="430" t="s">
        <v>216</v>
      </c>
      <c r="C51" s="255" t="s">
        <v>39</v>
      </c>
      <c r="D51" s="412">
        <v>11533255.580794649</v>
      </c>
      <c r="E51" s="412">
        <v>1997517.4363158811</v>
      </c>
      <c r="F51" s="413">
        <v>0.20947695983791795</v>
      </c>
      <c r="G51" s="422">
        <v>5.5582959069869471</v>
      </c>
      <c r="H51" s="422">
        <v>1.0435918135829603</v>
      </c>
      <c r="I51" s="423">
        <v>3.4149031352566444</v>
      </c>
      <c r="J51" s="423">
        <v>3.0835006028957501E-2</v>
      </c>
      <c r="K51" s="413">
        <v>9.1118159716230881E-3</v>
      </c>
      <c r="L51" s="414">
        <v>39384950.642571837</v>
      </c>
      <c r="M51" s="414">
        <v>7115363.0991804786</v>
      </c>
      <c r="N51" s="413">
        <v>0.22049749131787919</v>
      </c>
      <c r="O51" s="412">
        <v>7619319.3815849349</v>
      </c>
      <c r="P51" s="412">
        <v>1335836.3248549514</v>
      </c>
      <c r="Q51" s="413">
        <v>0.21259487974972596</v>
      </c>
    </row>
    <row r="52" spans="1:17" x14ac:dyDescent="0.25">
      <c r="A52" s="430" t="s">
        <v>194</v>
      </c>
      <c r="B52" s="430" t="s">
        <v>96</v>
      </c>
      <c r="C52" s="259" t="s">
        <v>234</v>
      </c>
      <c r="D52" s="416">
        <v>125702453.82978995</v>
      </c>
      <c r="E52" s="416">
        <v>-4324366.459085986</v>
      </c>
      <c r="F52" s="417">
        <v>-3.325749602642513E-2</v>
      </c>
      <c r="G52" s="424">
        <v>60.580590599570918</v>
      </c>
      <c r="H52" s="424">
        <v>-0.98072840019493412</v>
      </c>
      <c r="I52" s="425">
        <v>2.1939933991806142</v>
      </c>
      <c r="J52" s="425">
        <v>2.159209170758114E-2</v>
      </c>
      <c r="K52" s="417">
        <v>9.939273942298146E-3</v>
      </c>
      <c r="L52" s="418">
        <v>275790353.96336508</v>
      </c>
      <c r="M52" s="418">
        <v>-6680080.4387500882</v>
      </c>
      <c r="N52" s="417">
        <v>-2.3648777447768415E-2</v>
      </c>
      <c r="O52" s="416">
        <v>63857248.861537099</v>
      </c>
      <c r="P52" s="416">
        <v>-1499557.0002156049</v>
      </c>
      <c r="Q52" s="417">
        <v>-2.294415983834297E-2</v>
      </c>
    </row>
    <row r="53" spans="1:17" x14ac:dyDescent="0.25">
      <c r="A53" s="430" t="s">
        <v>194</v>
      </c>
      <c r="B53" s="430" t="s">
        <v>96</v>
      </c>
      <c r="C53" s="255" t="s">
        <v>235</v>
      </c>
      <c r="D53" s="412">
        <v>1184555.7020626641</v>
      </c>
      <c r="E53" s="412">
        <v>-957788.91491525387</v>
      </c>
      <c r="F53" s="413">
        <v>-0.44707509115239896</v>
      </c>
      <c r="G53" s="422">
        <v>0.5708805344899246</v>
      </c>
      <c r="H53" s="422">
        <v>-0.44341451694795064</v>
      </c>
      <c r="I53" s="423">
        <v>2.098120824079166</v>
      </c>
      <c r="J53" s="423">
        <v>-7.2690077540215725E-2</v>
      </c>
      <c r="K53" s="413">
        <v>-3.3485218581678571E-2</v>
      </c>
      <c r="L53" s="414">
        <v>2485340.9857793916</v>
      </c>
      <c r="M53" s="414">
        <v>-2165284.0637818715</v>
      </c>
      <c r="N53" s="413">
        <v>-0.46558990258441563</v>
      </c>
      <c r="O53" s="412">
        <v>394865.99679065868</v>
      </c>
      <c r="P53" s="412">
        <v>-327204.12579499558</v>
      </c>
      <c r="Q53" s="413">
        <v>-0.45314729907853457</v>
      </c>
    </row>
    <row r="54" spans="1:17" x14ac:dyDescent="0.25">
      <c r="A54" s="430" t="s">
        <v>194</v>
      </c>
      <c r="B54" s="430" t="s">
        <v>96</v>
      </c>
      <c r="C54" s="259" t="s">
        <v>236</v>
      </c>
      <c r="D54" s="416">
        <v>14826.197926595807</v>
      </c>
      <c r="E54" s="416">
        <v>6483.4579504802823</v>
      </c>
      <c r="F54" s="417">
        <v>0.77713772322304286</v>
      </c>
      <c r="G54" s="424">
        <v>7.1452847527981207E-3</v>
      </c>
      <c r="H54" s="424">
        <v>3.1954067517770846E-3</v>
      </c>
      <c r="I54" s="425">
        <v>2.0211990125503858</v>
      </c>
      <c r="J54" s="425">
        <v>0.154210450361709</v>
      </c>
      <c r="K54" s="417">
        <v>8.2598497647424024E-2</v>
      </c>
      <c r="L54" s="418">
        <v>29966.696609112023</v>
      </c>
      <c r="M54" s="418">
        <v>14390.896496390103</v>
      </c>
      <c r="N54" s="417">
        <v>0.92392662927382996</v>
      </c>
      <c r="O54" s="416">
        <v>4125.0702508687973</v>
      </c>
      <c r="P54" s="416">
        <v>1824.5356497764587</v>
      </c>
      <c r="Q54" s="417">
        <v>0.79309202691849701</v>
      </c>
    </row>
    <row r="55" spans="1:17" x14ac:dyDescent="0.25">
      <c r="A55" s="430" t="s">
        <v>194</v>
      </c>
      <c r="B55" s="430" t="s">
        <v>96</v>
      </c>
      <c r="C55" s="255" t="s">
        <v>237</v>
      </c>
      <c r="D55" s="412">
        <v>31581057.48063175</v>
      </c>
      <c r="E55" s="412">
        <v>-848527.03835693747</v>
      </c>
      <c r="F55" s="413">
        <v>-2.6165214600886867E-2</v>
      </c>
      <c r="G55" s="422">
        <v>15.220061785955876</v>
      </c>
      <c r="H55" s="422">
        <v>-0.1337551663312162</v>
      </c>
      <c r="I55" s="423">
        <v>1.7292054638354228</v>
      </c>
      <c r="J55" s="423">
        <v>3.6024228435811434E-3</v>
      </c>
      <c r="K55" s="413">
        <v>2.0876312558597157E-3</v>
      </c>
      <c r="L55" s="414">
        <v>54610137.149208978</v>
      </c>
      <c r="M55" s="414">
        <v>-1350452.5148598552</v>
      </c>
      <c r="N55" s="413">
        <v>-2.4132206664844232E-2</v>
      </c>
      <c r="O55" s="412">
        <v>7895233.0623365268</v>
      </c>
      <c r="P55" s="412">
        <v>-212154.69471833389</v>
      </c>
      <c r="Q55" s="413">
        <v>-2.6168070539579386E-2</v>
      </c>
    </row>
    <row r="56" spans="1:17" x14ac:dyDescent="0.25">
      <c r="A56" s="430" t="s">
        <v>194</v>
      </c>
      <c r="B56" s="430" t="s">
        <v>96</v>
      </c>
      <c r="C56" s="259" t="s">
        <v>238</v>
      </c>
      <c r="D56" s="416">
        <v>37471984.973333828</v>
      </c>
      <c r="E56" s="416">
        <v>407457.51747322083</v>
      </c>
      <c r="F56" s="417">
        <v>1.0993193369548652E-2</v>
      </c>
      <c r="G56" s="424">
        <v>18.059114293000619</v>
      </c>
      <c r="H56" s="424">
        <v>0.51087929643182051</v>
      </c>
      <c r="I56" s="425">
        <v>4.4789202171757561</v>
      </c>
      <c r="J56" s="425">
        <v>-3.1555668392393876E-2</v>
      </c>
      <c r="K56" s="417">
        <v>-6.9960840481068333E-3</v>
      </c>
      <c r="L56" s="418">
        <v>167834031.07477102</v>
      </c>
      <c r="M56" s="418">
        <v>655373.77513313293</v>
      </c>
      <c r="N56" s="417">
        <v>3.9202000166713418E-3</v>
      </c>
      <c r="O56" s="416">
        <v>45757416.417263813</v>
      </c>
      <c r="P56" s="416">
        <v>12648.500822119415</v>
      </c>
      <c r="Q56" s="417">
        <v>2.7650158473256262E-4</v>
      </c>
    </row>
    <row r="57" spans="1:17" x14ac:dyDescent="0.25">
      <c r="A57" s="430" t="s">
        <v>194</v>
      </c>
      <c r="B57" s="430" t="s">
        <v>96</v>
      </c>
      <c r="C57" s="255" t="s">
        <v>239</v>
      </c>
      <c r="D57" s="412">
        <v>8116.4134513735771</v>
      </c>
      <c r="E57" s="412">
        <v>343.63637638092041</v>
      </c>
      <c r="F57" s="413">
        <v>4.4210244686741521E-2</v>
      </c>
      <c r="G57" s="422">
        <v>3.9115952430038153E-3</v>
      </c>
      <c r="H57" s="422">
        <v>2.3156670762458989E-4</v>
      </c>
      <c r="I57" s="423">
        <v>2.8526253755732656</v>
      </c>
      <c r="J57" s="423">
        <v>-0.18884206798800962</v>
      </c>
      <c r="K57" s="413">
        <v>-6.2089130162410397E-2</v>
      </c>
      <c r="L57" s="414">
        <v>23153.086970032455</v>
      </c>
      <c r="M57" s="414">
        <v>-487.56144961714745</v>
      </c>
      <c r="N57" s="413">
        <v>-2.0623861112536016E-2</v>
      </c>
      <c r="O57" s="412">
        <v>1545.983514547348</v>
      </c>
      <c r="P57" s="412">
        <v>65.454547882080078</v>
      </c>
      <c r="Q57" s="413">
        <v>4.4210244686741521E-2</v>
      </c>
    </row>
    <row r="58" spans="1:17" x14ac:dyDescent="0.25">
      <c r="A58" s="430" t="s">
        <v>194</v>
      </c>
      <c r="B58" s="430" t="s">
        <v>240</v>
      </c>
      <c r="C58" s="259" t="s">
        <v>39</v>
      </c>
      <c r="D58" s="416">
        <v>133431689.56427099</v>
      </c>
      <c r="E58" s="416">
        <v>27915775.368951887</v>
      </c>
      <c r="F58" s="417">
        <v>0.2645645975002156</v>
      </c>
      <c r="G58" s="424">
        <v>5.7161588539164869</v>
      </c>
      <c r="H58" s="424">
        <v>1.1561899484918667</v>
      </c>
      <c r="I58" s="425">
        <v>3.4795274807046672</v>
      </c>
      <c r="J58" s="425">
        <v>0.22697426780253194</v>
      </c>
      <c r="K58" s="417">
        <v>6.9783414119768086E-2</v>
      </c>
      <c r="L58" s="418">
        <v>464279230.63573509</v>
      </c>
      <c r="M58" s="418">
        <v>121083104.90744394</v>
      </c>
      <c r="N58" s="417">
        <v>0.35281023248877114</v>
      </c>
      <c r="O58" s="416">
        <v>88067057.28894344</v>
      </c>
      <c r="P58" s="416">
        <v>18669582.628397286</v>
      </c>
      <c r="Q58" s="417">
        <v>0.26902394820155201</v>
      </c>
    </row>
    <row r="59" spans="1:17" x14ac:dyDescent="0.25">
      <c r="A59" s="430" t="s">
        <v>194</v>
      </c>
      <c r="B59" s="430" t="s">
        <v>168</v>
      </c>
      <c r="C59" s="255" t="s">
        <v>234</v>
      </c>
      <c r="D59" s="412">
        <v>1445016735.1289463</v>
      </c>
      <c r="E59" s="412">
        <v>-3111051.8732628822</v>
      </c>
      <c r="F59" s="413">
        <v>-2.1483268957245248E-3</v>
      </c>
      <c r="G59" s="422">
        <v>61.90392425920826</v>
      </c>
      <c r="H59" s="422">
        <v>-0.67827227645310728</v>
      </c>
      <c r="I59" s="423">
        <v>2.1560363251279537</v>
      </c>
      <c r="J59" s="423">
        <v>8.5056529314231355E-3</v>
      </c>
      <c r="K59" s="413">
        <v>3.9606665653456816E-3</v>
      </c>
      <c r="L59" s="414">
        <v>3115508571.3558068</v>
      </c>
      <c r="M59" s="414">
        <v>5609731.5084781647</v>
      </c>
      <c r="N59" s="413">
        <v>1.8038308631137204E-3</v>
      </c>
      <c r="O59" s="412">
        <v>727350882.86594379</v>
      </c>
      <c r="P59" s="412">
        <v>211685.37903606892</v>
      </c>
      <c r="Q59" s="413">
        <v>2.9112084696806672E-4</v>
      </c>
    </row>
    <row r="60" spans="1:17" x14ac:dyDescent="0.25">
      <c r="A60" s="430" t="s">
        <v>194</v>
      </c>
      <c r="B60" s="430" t="s">
        <v>168</v>
      </c>
      <c r="C60" s="259" t="s">
        <v>235</v>
      </c>
      <c r="D60" s="416">
        <v>19270203.41399315</v>
      </c>
      <c r="E60" s="416">
        <v>-9666665.9256042987</v>
      </c>
      <c r="F60" s="417">
        <v>-0.33406053060399155</v>
      </c>
      <c r="G60" s="424">
        <v>0.82552761058017754</v>
      </c>
      <c r="H60" s="424">
        <v>-0.42500625831704186</v>
      </c>
      <c r="I60" s="425">
        <v>2.05834151048869</v>
      </c>
      <c r="J60" s="425">
        <v>-8.9553069692168474E-2</v>
      </c>
      <c r="K60" s="417">
        <v>-4.1693419462247479E-2</v>
      </c>
      <c r="L60" s="418">
        <v>39664659.602582969</v>
      </c>
      <c r="M60" s="418">
        <v>-22488685.219340041</v>
      </c>
      <c r="N60" s="417">
        <v>-0.36182582423798582</v>
      </c>
      <c r="O60" s="416">
        <v>6431571.4288195698</v>
      </c>
      <c r="P60" s="416">
        <v>-3317320.7490676241</v>
      </c>
      <c r="Q60" s="417">
        <v>-0.34027668872901234</v>
      </c>
    </row>
    <row r="61" spans="1:17" x14ac:dyDescent="0.25">
      <c r="A61" s="430" t="s">
        <v>194</v>
      </c>
      <c r="B61" s="430" t="s">
        <v>168</v>
      </c>
      <c r="C61" s="255" t="s">
        <v>236</v>
      </c>
      <c r="D61" s="412">
        <v>143777.018357113</v>
      </c>
      <c r="E61" s="412">
        <v>35393.957696884871</v>
      </c>
      <c r="F61" s="413">
        <v>0.32656355597709108</v>
      </c>
      <c r="G61" s="422">
        <v>6.1593484962645046E-3</v>
      </c>
      <c r="H61" s="422">
        <v>1.4754731751395762E-3</v>
      </c>
      <c r="I61" s="423">
        <v>2.001228723973222</v>
      </c>
      <c r="J61" s="423">
        <v>9.1453039957948068E-2</v>
      </c>
      <c r="K61" s="413">
        <v>4.7886796718277121E-2</v>
      </c>
      <c r="L61" s="414">
        <v>287730.69898347976</v>
      </c>
      <c r="M61" s="414">
        <v>80743.365175423649</v>
      </c>
      <c r="N61" s="413">
        <v>0.39008843531604082</v>
      </c>
      <c r="O61" s="412">
        <v>39854.073939800262</v>
      </c>
      <c r="P61" s="412">
        <v>9937.6270009279251</v>
      </c>
      <c r="Q61" s="413">
        <v>0.33217938685142906</v>
      </c>
    </row>
    <row r="62" spans="1:17" x14ac:dyDescent="0.25">
      <c r="A62" s="430" t="s">
        <v>194</v>
      </c>
      <c r="B62" s="430" t="s">
        <v>168</v>
      </c>
      <c r="C62" s="259" t="s">
        <v>237</v>
      </c>
      <c r="D62" s="416">
        <v>410942758.83294684</v>
      </c>
      <c r="E62" s="416">
        <v>-1302973.2671029568</v>
      </c>
      <c r="F62" s="417">
        <v>-3.1606713317937573E-3</v>
      </c>
      <c r="G62" s="424">
        <v>17.604619240201934</v>
      </c>
      <c r="H62" s="424">
        <v>-0.21096558514025432</v>
      </c>
      <c r="I62" s="425">
        <v>1.7276713315155463</v>
      </c>
      <c r="J62" s="425">
        <v>-4.5278611496040178E-3</v>
      </c>
      <c r="K62" s="417">
        <v>-2.6139379170576106E-3</v>
      </c>
      <c r="L62" s="418">
        <v>709974023.32958925</v>
      </c>
      <c r="M62" s="418">
        <v>-4117700.9937708378</v>
      </c>
      <c r="N62" s="417">
        <v>-5.7663474502138764E-3</v>
      </c>
      <c r="O62" s="416">
        <v>102735324.4269176</v>
      </c>
      <c r="P62" s="416">
        <v>-325889.1840646863</v>
      </c>
      <c r="Q62" s="417">
        <v>-3.1620934068833759E-3</v>
      </c>
    </row>
    <row r="63" spans="1:17" x14ac:dyDescent="0.25">
      <c r="A63" s="430" t="s">
        <v>194</v>
      </c>
      <c r="B63" s="430" t="s">
        <v>168</v>
      </c>
      <c r="C63" s="255" t="s">
        <v>238</v>
      </c>
      <c r="D63" s="412">
        <v>325386974.13299626</v>
      </c>
      <c r="E63" s="412">
        <v>6460841.7983706594</v>
      </c>
      <c r="F63" s="413">
        <v>2.0258113535807018E-2</v>
      </c>
      <c r="G63" s="422">
        <v>13.939444514367176</v>
      </c>
      <c r="H63" s="422">
        <v>0.1567534609474297</v>
      </c>
      <c r="I63" s="423">
        <v>4.4324283905423352</v>
      </c>
      <c r="J63" s="423">
        <v>5.0477375681104775E-2</v>
      </c>
      <c r="K63" s="413">
        <v>1.1519383833802011E-2</v>
      </c>
      <c r="L63" s="414">
        <v>1442254462.059757</v>
      </c>
      <c r="M63" s="414">
        <v>44735772.810277224</v>
      </c>
      <c r="N63" s="413">
        <v>3.2010858355176648E-2</v>
      </c>
      <c r="O63" s="412">
        <v>381192753.16358638</v>
      </c>
      <c r="P63" s="412">
        <v>3890258.6090419292</v>
      </c>
      <c r="Q63" s="413">
        <v>1.0310715315134332E-2</v>
      </c>
    </row>
    <row r="64" spans="1:17" x14ac:dyDescent="0.25">
      <c r="A64" s="430" t="s">
        <v>194</v>
      </c>
      <c r="B64" s="430" t="s">
        <v>168</v>
      </c>
      <c r="C64" s="259" t="s">
        <v>239</v>
      </c>
      <c r="D64" s="416">
        <v>97250.539599251744</v>
      </c>
      <c r="E64" s="416">
        <v>-3197.0364585019706</v>
      </c>
      <c r="F64" s="417">
        <v>-3.1827910478036729E-2</v>
      </c>
      <c r="G64" s="424">
        <v>4.1661732291162715E-3</v>
      </c>
      <c r="H64" s="424">
        <v>-1.7476270402423839E-4</v>
      </c>
      <c r="I64" s="425">
        <v>2.9894968486313269</v>
      </c>
      <c r="J64" s="425">
        <v>7.7675248342922387E-2</v>
      </c>
      <c r="K64" s="417">
        <v>2.6675826683622703E-2</v>
      </c>
      <c r="L64" s="418">
        <v>290730.18165965914</v>
      </c>
      <c r="M64" s="418">
        <v>-1755.2400019204943</v>
      </c>
      <c r="N64" s="417">
        <v>-6.00111961802799E-3</v>
      </c>
      <c r="O64" s="416">
        <v>18490.274889349937</v>
      </c>
      <c r="P64" s="416">
        <v>-537.65594530105591</v>
      </c>
      <c r="Q64" s="417">
        <v>-2.8256143559338174E-2</v>
      </c>
    </row>
    <row r="65" spans="1:17" x14ac:dyDescent="0.25">
      <c r="A65" s="430" t="s">
        <v>194</v>
      </c>
      <c r="B65" s="430" t="s">
        <v>223</v>
      </c>
      <c r="C65" s="255" t="s">
        <v>39</v>
      </c>
      <c r="D65" s="412">
        <v>124647162.14326604</v>
      </c>
      <c r="E65" s="412">
        <v>25316340.430009544</v>
      </c>
      <c r="F65" s="413">
        <v>0.25486893185170212</v>
      </c>
      <c r="G65" s="422">
        <v>5.8444190440322368</v>
      </c>
      <c r="H65" s="422">
        <v>1.1471474886111981</v>
      </c>
      <c r="I65" s="423">
        <v>3.4747161534902768</v>
      </c>
      <c r="J65" s="423">
        <v>0.22446994790409436</v>
      </c>
      <c r="K65" s="413">
        <v>6.9062444413687474E-2</v>
      </c>
      <c r="L65" s="414">
        <v>433113507.78592819</v>
      </c>
      <c r="M65" s="414">
        <v>110263881.41465867</v>
      </c>
      <c r="N65" s="413">
        <v>0.34153324770417354</v>
      </c>
      <c r="O65" s="412">
        <v>82275564.114583507</v>
      </c>
      <c r="P65" s="412">
        <v>16926788.953069866</v>
      </c>
      <c r="Q65" s="413">
        <v>0.25902228329810673</v>
      </c>
    </row>
    <row r="66" spans="1:17" x14ac:dyDescent="0.25">
      <c r="A66" s="430" t="s">
        <v>194</v>
      </c>
      <c r="B66" s="430" t="s">
        <v>169</v>
      </c>
      <c r="C66" s="259" t="s">
        <v>234</v>
      </c>
      <c r="D66" s="416">
        <v>1318974607.534656</v>
      </c>
      <c r="E66" s="416">
        <v>-1621493.3008754253</v>
      </c>
      <c r="F66" s="417">
        <v>-1.227849529352327E-3</v>
      </c>
      <c r="G66" s="424">
        <v>61.843688876048297</v>
      </c>
      <c r="H66" s="424">
        <v>-0.60619720827078538</v>
      </c>
      <c r="I66" s="425">
        <v>2.1554152884837601</v>
      </c>
      <c r="J66" s="425">
        <v>3.5007230697829961E-3</v>
      </c>
      <c r="K66" s="417">
        <v>1.6267946349020322E-3</v>
      </c>
      <c r="L66" s="418">
        <v>2842938034.202065</v>
      </c>
      <c r="M66" s="418">
        <v>1128049.785179615</v>
      </c>
      <c r="N66" s="417">
        <v>3.9694764652291873E-4</v>
      </c>
      <c r="O66" s="416">
        <v>664045250.07147717</v>
      </c>
      <c r="P66" s="416">
        <v>914988.06453061104</v>
      </c>
      <c r="Q66" s="417">
        <v>1.3798014009516371E-3</v>
      </c>
    </row>
    <row r="67" spans="1:17" x14ac:dyDescent="0.25">
      <c r="A67" s="430" t="s">
        <v>194</v>
      </c>
      <c r="B67" s="430" t="s">
        <v>169</v>
      </c>
      <c r="C67" s="255" t="s">
        <v>235</v>
      </c>
      <c r="D67" s="412">
        <v>17225294.378657348</v>
      </c>
      <c r="E67" s="412">
        <v>-9071502.0632765479</v>
      </c>
      <c r="F67" s="413">
        <v>-0.34496605254968538</v>
      </c>
      <c r="G67" s="422">
        <v>0.80765447664165024</v>
      </c>
      <c r="H67" s="422">
        <v>-0.43589905281544183</v>
      </c>
      <c r="I67" s="423">
        <v>2.0500717391149723</v>
      </c>
      <c r="J67" s="423">
        <v>-0.10916310953736463</v>
      </c>
      <c r="K67" s="413">
        <v>-5.055638556662681E-2</v>
      </c>
      <c r="L67" s="414">
        <v>35313089.203621425</v>
      </c>
      <c r="M67" s="414">
        <v>-21467870.081719026</v>
      </c>
      <c r="N67" s="413">
        <v>-0.37808220135621312</v>
      </c>
      <c r="O67" s="412">
        <v>5743337.895597727</v>
      </c>
      <c r="P67" s="412">
        <v>-3117688.6384723997</v>
      </c>
      <c r="Q67" s="413">
        <v>-0.35184282842231313</v>
      </c>
    </row>
    <row r="68" spans="1:17" x14ac:dyDescent="0.25">
      <c r="A68" s="430" t="s">
        <v>194</v>
      </c>
      <c r="B68" s="430" t="s">
        <v>169</v>
      </c>
      <c r="C68" s="259" t="s">
        <v>236</v>
      </c>
      <c r="D68" s="416">
        <v>132961.8976862058</v>
      </c>
      <c r="E68" s="416">
        <v>32053.308992743492</v>
      </c>
      <c r="F68" s="417">
        <v>0.31764698533357022</v>
      </c>
      <c r="G68" s="424">
        <v>6.2342778897345992E-3</v>
      </c>
      <c r="H68" s="424">
        <v>1.4623950522424456E-3</v>
      </c>
      <c r="I68" s="425">
        <v>2.0005061213023105</v>
      </c>
      <c r="J68" s="425">
        <v>9.618418994412159E-2</v>
      </c>
      <c r="K68" s="417">
        <v>5.0508366448062531E-2</v>
      </c>
      <c r="L68" s="418">
        <v>265991.09022122622</v>
      </c>
      <c r="M68" s="418">
        <v>73828.651709862956</v>
      </c>
      <c r="N68" s="417">
        <v>0.38419918211798298</v>
      </c>
      <c r="O68" s="416">
        <v>36849.388353228569</v>
      </c>
      <c r="P68" s="416">
        <v>9005.5619134902954</v>
      </c>
      <c r="Q68" s="417">
        <v>0.3234311897820803</v>
      </c>
    </row>
    <row r="69" spans="1:17" x14ac:dyDescent="0.25">
      <c r="A69" s="430" t="s">
        <v>194</v>
      </c>
      <c r="B69" s="430" t="s">
        <v>169</v>
      </c>
      <c r="C69" s="255" t="s">
        <v>237</v>
      </c>
      <c r="D69" s="412">
        <v>378215207.31989717</v>
      </c>
      <c r="E69" s="412">
        <v>-968219.13787949085</v>
      </c>
      <c r="F69" s="413">
        <v>-2.5534321131182279E-3</v>
      </c>
      <c r="G69" s="422">
        <v>17.733642085347913</v>
      </c>
      <c r="H69" s="422">
        <v>-0.19762529638053294</v>
      </c>
      <c r="I69" s="423">
        <v>1.7276097272144511</v>
      </c>
      <c r="J69" s="423">
        <v>-6.8745070229006E-3</v>
      </c>
      <c r="K69" s="413">
        <v>-3.963430100547039E-3</v>
      </c>
      <c r="L69" s="414">
        <v>653408271.14628458</v>
      </c>
      <c r="M69" s="414">
        <v>-4279403.9288272858</v>
      </c>
      <c r="N69" s="413">
        <v>-6.5067418639684132E-3</v>
      </c>
      <c r="O69" s="412">
        <v>94553459.36099191</v>
      </c>
      <c r="P69" s="412">
        <v>-242204.34200182557</v>
      </c>
      <c r="Q69" s="413">
        <v>-2.5550149926760472E-3</v>
      </c>
    </row>
    <row r="70" spans="1:17" x14ac:dyDescent="0.25">
      <c r="A70" s="430" t="s">
        <v>194</v>
      </c>
      <c r="B70" s="430" t="s">
        <v>169</v>
      </c>
      <c r="C70" s="259" t="s">
        <v>238</v>
      </c>
      <c r="D70" s="416">
        <v>293470497.45730507</v>
      </c>
      <c r="E70" s="416">
        <v>4420446.5034568906</v>
      </c>
      <c r="F70" s="417">
        <v>1.5293014095204885E-2</v>
      </c>
      <c r="G70" s="424">
        <v>13.760157349027528</v>
      </c>
      <c r="H70" s="424">
        <v>9.1221977104485319E-2</v>
      </c>
      <c r="I70" s="425">
        <v>4.436450845626247</v>
      </c>
      <c r="J70" s="425">
        <v>5.2219580907689966E-2</v>
      </c>
      <c r="K70" s="417">
        <v>1.1910772437558028E-2</v>
      </c>
      <c r="L70" s="418">
        <v>1301967436.6108165</v>
      </c>
      <c r="M70" s="418">
        <v>34705166.150463343</v>
      </c>
      <c r="N70" s="417">
        <v>2.7385938143535307E-2</v>
      </c>
      <c r="O70" s="416">
        <v>343150320.76054895</v>
      </c>
      <c r="P70" s="416">
        <v>2185179.7659104466</v>
      </c>
      <c r="Q70" s="417">
        <v>6.408806951748793E-3</v>
      </c>
    </row>
    <row r="71" spans="1:17" x14ac:dyDescent="0.25">
      <c r="A71" s="430" t="s">
        <v>194</v>
      </c>
      <c r="B71" s="430" t="s">
        <v>169</v>
      </c>
      <c r="C71" s="255" t="s">
        <v>239</v>
      </c>
      <c r="D71" s="412">
        <v>89658.712127280232</v>
      </c>
      <c r="E71" s="412">
        <v>-1571.3692353465012</v>
      </c>
      <c r="F71" s="413">
        <v>-1.7224244589901544E-2</v>
      </c>
      <c r="G71" s="422">
        <v>4.2038910121179164E-3</v>
      </c>
      <c r="H71" s="422">
        <v>-1.103033013096005E-4</v>
      </c>
      <c r="I71" s="423">
        <v>2.9867209626112863</v>
      </c>
      <c r="J71" s="423">
        <v>5.4912368122212563E-2</v>
      </c>
      <c r="K71" s="413">
        <v>1.8729861228127732E-2</v>
      </c>
      <c r="L71" s="414">
        <v>267785.55499127862</v>
      </c>
      <c r="M71" s="414">
        <v>316.4183763921028</v>
      </c>
      <c r="N71" s="413">
        <v>1.1830089272980137E-3</v>
      </c>
      <c r="O71" s="412">
        <v>17045.282624602318</v>
      </c>
      <c r="P71" s="412">
        <v>-242.32300162315369</v>
      </c>
      <c r="Q71" s="413">
        <v>-1.4017152338062782E-2</v>
      </c>
    </row>
    <row r="72" spans="1:17" x14ac:dyDescent="0.25">
      <c r="A72" s="430" t="s">
        <v>195</v>
      </c>
      <c r="B72" s="430" t="s">
        <v>216</v>
      </c>
      <c r="C72" s="255" t="s">
        <v>39</v>
      </c>
      <c r="D72" s="416">
        <v>195.03140512704849</v>
      </c>
      <c r="E72" s="416">
        <v>53.491387174153317</v>
      </c>
      <c r="F72" s="417">
        <v>0.37792412314060442</v>
      </c>
      <c r="G72" s="424">
        <v>7.5804150902594979E-3</v>
      </c>
      <c r="H72" s="424">
        <v>2.3218537105908175E-3</v>
      </c>
      <c r="I72" s="425">
        <v>2.3530519853211742</v>
      </c>
      <c r="J72" s="425">
        <v>0.65152861580927857</v>
      </c>
      <c r="K72" s="417">
        <v>0.38290900229961466</v>
      </c>
      <c r="L72" s="418">
        <v>458.91903503417967</v>
      </c>
      <c r="M72" s="418">
        <v>218.08538676619528</v>
      </c>
      <c r="N72" s="417">
        <v>0.90554367437694472</v>
      </c>
      <c r="O72" s="416">
        <v>158.4349592924118</v>
      </c>
      <c r="P72" s="416">
        <v>43.50402045249939</v>
      </c>
      <c r="Q72" s="417">
        <v>0.37852314521763586</v>
      </c>
    </row>
    <row r="73" spans="1:17" x14ac:dyDescent="0.25">
      <c r="A73" s="430" t="s">
        <v>195</v>
      </c>
      <c r="B73" s="430" t="s">
        <v>96</v>
      </c>
      <c r="C73" s="259" t="s">
        <v>234</v>
      </c>
      <c r="D73" s="412">
        <v>1713815.0006066263</v>
      </c>
      <c r="E73" s="412">
        <v>-116282.69067042693</v>
      </c>
      <c r="F73" s="413">
        <v>-6.353906199908059E-2</v>
      </c>
      <c r="G73" s="422">
        <v>66.611985305897832</v>
      </c>
      <c r="H73" s="422">
        <v>-1.3806656740752601</v>
      </c>
      <c r="I73" s="423">
        <v>2.3051303664799616</v>
      </c>
      <c r="J73" s="423">
        <v>2.883507753210246E-2</v>
      </c>
      <c r="K73" s="413">
        <v>1.2667546988348117E-2</v>
      </c>
      <c r="L73" s="414">
        <v>3950567.0004272079</v>
      </c>
      <c r="M73" s="414">
        <v>-215275.752541102</v>
      </c>
      <c r="N73" s="413">
        <v>-5.1676399064201461E-2</v>
      </c>
      <c r="O73" s="412">
        <v>857312.20113062859</v>
      </c>
      <c r="P73" s="412">
        <v>-58189.91637156019</v>
      </c>
      <c r="Q73" s="413">
        <v>-6.3560657325755526E-2</v>
      </c>
    </row>
    <row r="74" spans="1:17" x14ac:dyDescent="0.25">
      <c r="A74" s="430" t="s">
        <v>195</v>
      </c>
      <c r="B74" s="430" t="s">
        <v>96</v>
      </c>
      <c r="C74" s="255" t="s">
        <v>235</v>
      </c>
      <c r="D74" s="416">
        <v>1896.5224090127706</v>
      </c>
      <c r="E74" s="416">
        <v>-434.35591726257803</v>
      </c>
      <c r="F74" s="417">
        <v>-0.18634860188376354</v>
      </c>
      <c r="G74" s="424">
        <v>7.3713395434599496E-2</v>
      </c>
      <c r="H74" s="424">
        <v>-1.2884493448935191E-2</v>
      </c>
      <c r="I74" s="425">
        <v>3.415711821314483</v>
      </c>
      <c r="J74" s="425">
        <v>-1.3468010004299549</v>
      </c>
      <c r="K74" s="417">
        <v>-0.28279209964134894</v>
      </c>
      <c r="L74" s="418">
        <v>6477.9740118527416</v>
      </c>
      <c r="M74" s="418">
        <v>-4622.8639029598226</v>
      </c>
      <c r="N74" s="417">
        <v>-0.41644278913317317</v>
      </c>
      <c r="O74" s="416">
        <v>625.07843804359436</v>
      </c>
      <c r="P74" s="416">
        <v>-134.10891354084015</v>
      </c>
      <c r="Q74" s="417">
        <v>-0.17664798189926767</v>
      </c>
    </row>
    <row r="75" spans="1:17" x14ac:dyDescent="0.25">
      <c r="A75" s="430" t="s">
        <v>195</v>
      </c>
      <c r="B75" s="430" t="s">
        <v>96</v>
      </c>
      <c r="C75" s="259" t="s">
        <v>236</v>
      </c>
      <c r="D75" s="412">
        <v>13131.375846371055</v>
      </c>
      <c r="E75" s="412">
        <v>5621.6721362248063</v>
      </c>
      <c r="F75" s="413">
        <v>0.74858774103556835</v>
      </c>
      <c r="G75" s="422">
        <v>0.51038590198771561</v>
      </c>
      <c r="H75" s="422">
        <v>0.23138185441106418</v>
      </c>
      <c r="I75" s="423">
        <v>2.3598014120652935</v>
      </c>
      <c r="J75" s="423">
        <v>0.13176002540016363</v>
      </c>
      <c r="K75" s="413">
        <v>5.9137153460770475E-2</v>
      </c>
      <c r="L75" s="414">
        <v>30987.439264626504</v>
      </c>
      <c r="M75" s="414">
        <v>14255.508596827985</v>
      </c>
      <c r="N75" s="413">
        <v>0.85199424261681067</v>
      </c>
      <c r="O75" s="412">
        <v>3734.8215656280518</v>
      </c>
      <c r="P75" s="412">
        <v>1590.7910916805267</v>
      </c>
      <c r="Q75" s="413">
        <v>0.74196291098027611</v>
      </c>
    </row>
    <row r="76" spans="1:17" x14ac:dyDescent="0.25">
      <c r="A76" s="430" t="s">
        <v>195</v>
      </c>
      <c r="B76" s="430" t="s">
        <v>96</v>
      </c>
      <c r="C76" s="255" t="s">
        <v>237</v>
      </c>
      <c r="D76" s="416">
        <v>89515.9000674118</v>
      </c>
      <c r="E76" s="416">
        <v>-20275.075422801325</v>
      </c>
      <c r="F76" s="417">
        <v>-0.18466978121174144</v>
      </c>
      <c r="G76" s="424">
        <v>3.4792739110254223</v>
      </c>
      <c r="H76" s="424">
        <v>-0.5997320965979922</v>
      </c>
      <c r="I76" s="425">
        <v>1.7758566775228739</v>
      </c>
      <c r="J76" s="425">
        <v>-5.2471649413220023E-2</v>
      </c>
      <c r="K76" s="417">
        <v>-2.8699248729111924E-2</v>
      </c>
      <c r="L76" s="418">
        <v>158967.40887918352</v>
      </c>
      <c r="M76" s="418">
        <v>-41766.541651519539</v>
      </c>
      <c r="N76" s="417">
        <v>-0.20806914595710693</v>
      </c>
      <c r="O76" s="416">
        <v>22340.537325263023</v>
      </c>
      <c r="P76" s="416">
        <v>-5009.4198949337006</v>
      </c>
      <c r="Q76" s="417">
        <v>-0.18316006327185286</v>
      </c>
    </row>
    <row r="77" spans="1:17" x14ac:dyDescent="0.25">
      <c r="A77" s="430" t="s">
        <v>195</v>
      </c>
      <c r="B77" s="430" t="s">
        <v>96</v>
      </c>
      <c r="C77" s="259" t="s">
        <v>238</v>
      </c>
      <c r="D77" s="412">
        <v>614277.23115100828</v>
      </c>
      <c r="E77" s="412">
        <v>-106211.0543109331</v>
      </c>
      <c r="F77" s="413">
        <v>-0.14741537989453338</v>
      </c>
      <c r="G77" s="422">
        <v>23.875520917190624</v>
      </c>
      <c r="H77" s="422">
        <v>-2.8923990479938269</v>
      </c>
      <c r="I77" s="423">
        <v>4.406183092265997</v>
      </c>
      <c r="J77" s="423">
        <v>0.25598911394477497</v>
      </c>
      <c r="K77" s="413">
        <v>6.1681240752106743E-2</v>
      </c>
      <c r="L77" s="414">
        <v>2706617.9498615442</v>
      </c>
      <c r="M77" s="414">
        <v>-283548.1939135869</v>
      </c>
      <c r="N77" s="413">
        <v>-9.4826902680264752E-2</v>
      </c>
      <c r="O77" s="412">
        <v>655190.63765823841</v>
      </c>
      <c r="P77" s="412">
        <v>-101152.5521503624</v>
      </c>
      <c r="Q77" s="413">
        <v>-0.13373896071697286</v>
      </c>
    </row>
    <row r="78" spans="1:17" x14ac:dyDescent="0.25">
      <c r="A78" s="430" t="s">
        <v>195</v>
      </c>
      <c r="B78" s="430" t="s">
        <v>96</v>
      </c>
      <c r="C78" s="255" t="s">
        <v>239</v>
      </c>
      <c r="D78" s="416">
        <v>140001.7293949236</v>
      </c>
      <c r="E78" s="416">
        <v>118749.77675134782</v>
      </c>
      <c r="F78" s="417">
        <v>5.5877113384799717</v>
      </c>
      <c r="G78" s="424">
        <v>5.4415401533735865</v>
      </c>
      <c r="H78" s="424">
        <v>4.6519776039944594</v>
      </c>
      <c r="I78" s="425">
        <v>0.20332146846880311</v>
      </c>
      <c r="J78" s="425">
        <v>-0.73449024379222427</v>
      </c>
      <c r="K78" s="417">
        <v>-0.78319585284491378</v>
      </c>
      <c r="L78" s="418">
        <v>28465.357208747864</v>
      </c>
      <c r="M78" s="418">
        <v>8535.027111185791</v>
      </c>
      <c r="N78" s="417">
        <v>0.42824313844304146</v>
      </c>
      <c r="O78" s="416">
        <v>16709.063944578171</v>
      </c>
      <c r="P78" s="416">
        <v>13164.913627330319</v>
      </c>
      <c r="Q78" s="417">
        <v>3.7145471971835851</v>
      </c>
    </row>
    <row r="79" spans="1:17" x14ac:dyDescent="0.25">
      <c r="A79" s="430" t="s">
        <v>195</v>
      </c>
      <c r="B79" s="430" t="s">
        <v>240</v>
      </c>
      <c r="C79" s="259" t="s">
        <v>39</v>
      </c>
      <c r="D79" s="412">
        <v>8714.4719206543923</v>
      </c>
      <c r="E79" s="412">
        <v>-865.9974022821425</v>
      </c>
      <c r="F79" s="413">
        <v>-9.0391960256984927E-2</v>
      </c>
      <c r="G79" s="422">
        <v>2.6863592024800976E-2</v>
      </c>
      <c r="H79" s="422">
        <v>-9.5868555850581183E-4</v>
      </c>
      <c r="I79" s="423">
        <v>3.4228267305423303</v>
      </c>
      <c r="J79" s="423">
        <v>9.8235181233280677E-2</v>
      </c>
      <c r="K79" s="413">
        <v>2.9548045158719394E-2</v>
      </c>
      <c r="L79" s="414">
        <v>29828.127432576417</v>
      </c>
      <c r="M79" s="414">
        <v>-2023.0199168729778</v>
      </c>
      <c r="N79" s="413">
        <v>-6.3514820821924001E-2</v>
      </c>
      <c r="O79" s="412">
        <v>6154.3300679922104</v>
      </c>
      <c r="P79" s="412">
        <v>-427.62260615825653</v>
      </c>
      <c r="Q79" s="413">
        <v>-6.4968957895682508E-2</v>
      </c>
    </row>
    <row r="80" spans="1:17" x14ac:dyDescent="0.25">
      <c r="A80" s="430" t="s">
        <v>195</v>
      </c>
      <c r="B80" s="430" t="s">
        <v>168</v>
      </c>
      <c r="C80" s="255" t="s">
        <v>234</v>
      </c>
      <c r="D80" s="416">
        <v>22382005.470496684</v>
      </c>
      <c r="E80" s="416">
        <v>-1369667.7934523039</v>
      </c>
      <c r="F80" s="417">
        <v>-5.7666160115600246E-2</v>
      </c>
      <c r="G80" s="424">
        <v>68.995696943061162</v>
      </c>
      <c r="H80" s="424">
        <v>1.9363493976669588E-2</v>
      </c>
      <c r="I80" s="425">
        <v>2.2791291489456937</v>
      </c>
      <c r="J80" s="425">
        <v>3.3354639017405763E-2</v>
      </c>
      <c r="K80" s="417">
        <v>1.4852176329346102E-2</v>
      </c>
      <c r="L80" s="418">
        <v>51011481.079670973</v>
      </c>
      <c r="M80" s="418">
        <v>-2329421.3046508878</v>
      </c>
      <c r="N80" s="417">
        <v>-4.3670451764527315E-2</v>
      </c>
      <c r="O80" s="416">
        <v>11194443.04445176</v>
      </c>
      <c r="P80" s="416">
        <v>-685136.34883905761</v>
      </c>
      <c r="Q80" s="417">
        <v>-5.7673451740724031E-2</v>
      </c>
    </row>
    <row r="81" spans="1:17" x14ac:dyDescent="0.25">
      <c r="A81" s="430" t="s">
        <v>195</v>
      </c>
      <c r="B81" s="430" t="s">
        <v>168</v>
      </c>
      <c r="C81" s="259" t="s">
        <v>235</v>
      </c>
      <c r="D81" s="412">
        <v>28075.169548350903</v>
      </c>
      <c r="E81" s="412">
        <v>-10275.034640548169</v>
      </c>
      <c r="F81" s="413">
        <v>-0.26792646500490869</v>
      </c>
      <c r="G81" s="422">
        <v>8.6545680293772728E-2</v>
      </c>
      <c r="H81" s="422">
        <v>-2.4825693107065935E-2</v>
      </c>
      <c r="I81" s="423">
        <v>3.2071988708285475</v>
      </c>
      <c r="J81" s="423">
        <v>-0.37384028246914802</v>
      </c>
      <c r="K81" s="413">
        <v>-0.10439435774526151</v>
      </c>
      <c r="L81" s="414">
        <v>90042.652073791032</v>
      </c>
      <c r="M81" s="414">
        <v>-47290.930663617837</v>
      </c>
      <c r="N81" s="413">
        <v>-0.34435081151302449</v>
      </c>
      <c r="O81" s="412">
        <v>9327.6116976737976</v>
      </c>
      <c r="P81" s="412">
        <v>-3319.7610096931458</v>
      </c>
      <c r="Q81" s="413">
        <v>-0.26248621642654879</v>
      </c>
    </row>
    <row r="82" spans="1:17" x14ac:dyDescent="0.25">
      <c r="A82" s="430" t="s">
        <v>195</v>
      </c>
      <c r="B82" s="430" t="s">
        <v>168</v>
      </c>
      <c r="C82" s="255" t="s">
        <v>236</v>
      </c>
      <c r="D82" s="416">
        <v>125976.83359527588</v>
      </c>
      <c r="E82" s="416">
        <v>75292.864421412349</v>
      </c>
      <c r="F82" s="417">
        <v>1.4855360708458289</v>
      </c>
      <c r="G82" s="424">
        <v>0.38834140417146529</v>
      </c>
      <c r="H82" s="424">
        <v>0.24115201168492176</v>
      </c>
      <c r="I82" s="425">
        <v>2.3189933446994395</v>
      </c>
      <c r="J82" s="425">
        <v>0.14944275410764662</v>
      </c>
      <c r="K82" s="417">
        <v>6.8881894137754501E-2</v>
      </c>
      <c r="L82" s="418">
        <v>292139.4386937535</v>
      </c>
      <c r="M82" s="418">
        <v>182178.00343906166</v>
      </c>
      <c r="N82" s="417">
        <v>1.6567445033534016</v>
      </c>
      <c r="O82" s="416">
        <v>35860.991478800774</v>
      </c>
      <c r="P82" s="416">
        <v>21398.116960048676</v>
      </c>
      <c r="Q82" s="417">
        <v>1.4795203354841089</v>
      </c>
    </row>
    <row r="83" spans="1:17" x14ac:dyDescent="0.25">
      <c r="A83" s="430" t="s">
        <v>195</v>
      </c>
      <c r="B83" s="430" t="s">
        <v>168</v>
      </c>
      <c r="C83" s="259" t="s">
        <v>237</v>
      </c>
      <c r="D83" s="412">
        <v>1354146.6058867848</v>
      </c>
      <c r="E83" s="412">
        <v>-44588.367392468732</v>
      </c>
      <c r="F83" s="413">
        <v>-3.1877638183260601E-2</v>
      </c>
      <c r="G83" s="422">
        <v>4.1743484049897406</v>
      </c>
      <c r="H83" s="422">
        <v>0.1123352216808513</v>
      </c>
      <c r="I83" s="423">
        <v>1.8277790863929166</v>
      </c>
      <c r="J83" s="423">
        <v>3.1205552519891544E-2</v>
      </c>
      <c r="K83" s="413">
        <v>1.7369482479583847E-2</v>
      </c>
      <c r="L83" s="414">
        <v>2475080.8461498166</v>
      </c>
      <c r="M83" s="414">
        <v>-37849.387746283319</v>
      </c>
      <c r="N83" s="413">
        <v>-1.5061853781591394E-2</v>
      </c>
      <c r="O83" s="412">
        <v>337570.59157606278</v>
      </c>
      <c r="P83" s="412">
        <v>-11179.425453445583</v>
      </c>
      <c r="Q83" s="413">
        <v>-3.2055698659649592E-2</v>
      </c>
    </row>
    <row r="84" spans="1:17" x14ac:dyDescent="0.25">
      <c r="A84" s="430" t="s">
        <v>195</v>
      </c>
      <c r="B84" s="430" t="s">
        <v>168</v>
      </c>
      <c r="C84" s="255" t="s">
        <v>238</v>
      </c>
      <c r="D84" s="416">
        <v>7920638.5405148137</v>
      </c>
      <c r="E84" s="416">
        <v>-925253.32779173739</v>
      </c>
      <c r="F84" s="417">
        <v>-0.10459695207294761</v>
      </c>
      <c r="G84" s="424">
        <v>24.416488373093184</v>
      </c>
      <c r="H84" s="424">
        <v>-1.2725306859965499</v>
      </c>
      <c r="I84" s="425">
        <v>4.1183666192918036</v>
      </c>
      <c r="J84" s="425">
        <v>0.13825629513643589</v>
      </c>
      <c r="K84" s="417">
        <v>3.4736799705615121E-2</v>
      </c>
      <c r="L84" s="418">
        <v>32620093.368732356</v>
      </c>
      <c r="M84" s="418">
        <v>-2587532.1826765612</v>
      </c>
      <c r="N84" s="417">
        <v>-7.3493515741308343E-2</v>
      </c>
      <c r="O84" s="416">
        <v>8212720.2478718841</v>
      </c>
      <c r="P84" s="416">
        <v>-958423.3869250929</v>
      </c>
      <c r="Q84" s="417">
        <v>-0.10450423906661556</v>
      </c>
    </row>
    <row r="85" spans="1:17" x14ac:dyDescent="0.25">
      <c r="A85" s="430" t="s">
        <v>195</v>
      </c>
      <c r="B85" s="430" t="s">
        <v>168</v>
      </c>
      <c r="C85" s="259" t="s">
        <v>239</v>
      </c>
      <c r="D85" s="412">
        <v>620155.0381540216</v>
      </c>
      <c r="E85" s="412">
        <v>280544.09288934316</v>
      </c>
      <c r="F85" s="413">
        <v>0.82607494487758315</v>
      </c>
      <c r="G85" s="422">
        <v>1.9117156023658985</v>
      </c>
      <c r="H85" s="422">
        <v>0.92546433731963351</v>
      </c>
      <c r="I85" s="423">
        <v>0.5195099423115207</v>
      </c>
      <c r="J85" s="423">
        <v>-0.40451041481621575</v>
      </c>
      <c r="K85" s="413">
        <v>-0.43777218942839402</v>
      </c>
      <c r="L85" s="414">
        <v>322176.70809559466</v>
      </c>
      <c r="M85" s="414">
        <v>8369.2811676383135</v>
      </c>
      <c r="N85" s="413">
        <v>2.667011819818951E-2</v>
      </c>
      <c r="O85" s="412">
        <v>85759.989432692528</v>
      </c>
      <c r="P85" s="412">
        <v>29127.911714617272</v>
      </c>
      <c r="Q85" s="413">
        <v>0.51433591858701166</v>
      </c>
    </row>
    <row r="86" spans="1:17" x14ac:dyDescent="0.25">
      <c r="A86" s="430" t="s">
        <v>195</v>
      </c>
      <c r="B86" s="430" t="s">
        <v>223</v>
      </c>
      <c r="C86" s="255" t="s">
        <v>39</v>
      </c>
      <c r="D86" s="416">
        <v>8482.2352639629462</v>
      </c>
      <c r="E86" s="416">
        <v>-291.33996078766722</v>
      </c>
      <c r="F86" s="417">
        <v>-3.3206526794890334E-2</v>
      </c>
      <c r="G86" s="424">
        <v>2.8674251526853649E-2</v>
      </c>
      <c r="H86" s="424">
        <v>8.8079725756582891E-4</v>
      </c>
      <c r="I86" s="425">
        <v>3.429183033934383</v>
      </c>
      <c r="J86" s="425">
        <v>0.1230070144889801</v>
      </c>
      <c r="K86" s="417">
        <v>3.7205222518556048E-2</v>
      </c>
      <c r="L86" s="418">
        <v>29087.137257021666</v>
      </c>
      <c r="M86" s="418">
        <v>80.153244150878891</v>
      </c>
      <c r="N86" s="417">
        <v>2.7632395051934329E-3</v>
      </c>
      <c r="O86" s="416">
        <v>5984.2810442447662</v>
      </c>
      <c r="P86" s="416">
        <v>-65.707450151443481</v>
      </c>
      <c r="Q86" s="417">
        <v>-1.0860756216694441E-2</v>
      </c>
    </row>
    <row r="87" spans="1:17" x14ac:dyDescent="0.25">
      <c r="A87" s="430" t="s">
        <v>195</v>
      </c>
      <c r="B87" s="430" t="s">
        <v>169</v>
      </c>
      <c r="C87" s="259" t="s">
        <v>234</v>
      </c>
      <c r="D87" s="412">
        <v>20438998.384661511</v>
      </c>
      <c r="E87" s="412">
        <v>-1330590.7825334929</v>
      </c>
      <c r="F87" s="413">
        <v>-6.1121538505585798E-2</v>
      </c>
      <c r="G87" s="422">
        <v>69.094167091626161</v>
      </c>
      <c r="H87" s="422">
        <v>0.13116563781275659</v>
      </c>
      <c r="I87" s="423">
        <v>2.2770780473312615</v>
      </c>
      <c r="J87" s="423">
        <v>2.9154906856468266E-2</v>
      </c>
      <c r="K87" s="413">
        <v>1.2969708052522799E-2</v>
      </c>
      <c r="L87" s="414">
        <v>46541194.531151839</v>
      </c>
      <c r="M87" s="414">
        <v>-2395168.7164151967</v>
      </c>
      <c r="N87" s="413">
        <v>-4.8944558963201601E-2</v>
      </c>
      <c r="O87" s="412">
        <v>10222488.302670814</v>
      </c>
      <c r="P87" s="412">
        <v>-665569.52181025594</v>
      </c>
      <c r="Q87" s="413">
        <v>-6.1128397051103768E-2</v>
      </c>
    </row>
    <row r="88" spans="1:17" x14ac:dyDescent="0.25">
      <c r="A88" s="430" t="s">
        <v>195</v>
      </c>
      <c r="B88" s="430" t="s">
        <v>169</v>
      </c>
      <c r="C88" s="255" t="s">
        <v>235</v>
      </c>
      <c r="D88" s="416">
        <v>26018.489520179821</v>
      </c>
      <c r="E88" s="416">
        <v>-7530.5041774122292</v>
      </c>
      <c r="F88" s="417">
        <v>-0.224462892845359</v>
      </c>
      <c r="G88" s="424">
        <v>8.7955673196203982E-2</v>
      </c>
      <c r="H88" s="424">
        <v>-1.8322827669006794E-2</v>
      </c>
      <c r="I88" s="425">
        <v>3.1855913193495575</v>
      </c>
      <c r="J88" s="425">
        <v>-0.42001788417275243</v>
      </c>
      <c r="K88" s="417">
        <v>-0.11649012981285883</v>
      </c>
      <c r="L88" s="418">
        <v>82884.274358072274</v>
      </c>
      <c r="M88" s="418">
        <v>-38080.28608687759</v>
      </c>
      <c r="N88" s="417">
        <v>-0.3148053111324921</v>
      </c>
      <c r="O88" s="416">
        <v>8646.4886524677277</v>
      </c>
      <c r="P88" s="416">
        <v>-2410.3487292528152</v>
      </c>
      <c r="Q88" s="417">
        <v>-0.21799621772837754</v>
      </c>
    </row>
    <row r="89" spans="1:17" x14ac:dyDescent="0.25">
      <c r="A89" s="430" t="s">
        <v>195</v>
      </c>
      <c r="B89" s="430" t="s">
        <v>169</v>
      </c>
      <c r="C89" s="259" t="s">
        <v>236</v>
      </c>
      <c r="D89" s="412">
        <v>117521.24247240275</v>
      </c>
      <c r="E89" s="412">
        <v>67074.105415247381</v>
      </c>
      <c r="F89" s="413">
        <v>1.329591912009874</v>
      </c>
      <c r="G89" s="422">
        <v>0.39728132520903792</v>
      </c>
      <c r="H89" s="422">
        <v>0.23747187912836137</v>
      </c>
      <c r="I89" s="423">
        <v>2.3087857495698882</v>
      </c>
      <c r="J89" s="423">
        <v>0.13955183890533451</v>
      </c>
      <c r="K89" s="413">
        <v>6.4332314841317517E-2</v>
      </c>
      <c r="L89" s="414">
        <v>271331.36989203095</v>
      </c>
      <c r="M89" s="414">
        <v>161899.72949170708</v>
      </c>
      <c r="N89" s="413">
        <v>1.47945995234508</v>
      </c>
      <c r="O89" s="412">
        <v>33450.951909422874</v>
      </c>
      <c r="P89" s="412">
        <v>19054.377011418343</v>
      </c>
      <c r="Q89" s="413">
        <v>1.3235354343941499</v>
      </c>
    </row>
    <row r="90" spans="1:17" x14ac:dyDescent="0.25">
      <c r="A90" s="430" t="s">
        <v>195</v>
      </c>
      <c r="B90" s="430" t="s">
        <v>169</v>
      </c>
      <c r="C90" s="255" t="s">
        <v>237</v>
      </c>
      <c r="D90" s="416">
        <v>1227898.5634792494</v>
      </c>
      <c r="E90" s="416">
        <v>-49229.987816147506</v>
      </c>
      <c r="F90" s="417">
        <v>-3.8547402112507248E-2</v>
      </c>
      <c r="G90" s="424">
        <v>4.1509190871247306</v>
      </c>
      <c r="H90" s="424">
        <v>0.10515517935138874</v>
      </c>
      <c r="I90" s="425">
        <v>1.8271207205108848</v>
      </c>
      <c r="J90" s="425">
        <v>3.496297171932139E-2</v>
      </c>
      <c r="K90" s="417">
        <v>1.9508869541700009E-2</v>
      </c>
      <c r="L90" s="418">
        <v>2243518.9080184866</v>
      </c>
      <c r="M90" s="418">
        <v>-45296.921388502698</v>
      </c>
      <c r="N90" s="417">
        <v>-1.9790548809791614E-2</v>
      </c>
      <c r="O90" s="416">
        <v>306139.37289852829</v>
      </c>
      <c r="P90" s="416">
        <v>-12320.062543546257</v>
      </c>
      <c r="Q90" s="417">
        <v>-3.8686442203993629E-2</v>
      </c>
    </row>
    <row r="91" spans="1:17" x14ac:dyDescent="0.25">
      <c r="A91" s="430" t="s">
        <v>195</v>
      </c>
      <c r="B91" s="430" t="s">
        <v>169</v>
      </c>
      <c r="C91" s="259" t="s">
        <v>238</v>
      </c>
      <c r="D91" s="412">
        <v>7166947.6825589845</v>
      </c>
      <c r="E91" s="412">
        <v>-949459.24248723686</v>
      </c>
      <c r="F91" s="413">
        <v>-0.11698024153487473</v>
      </c>
      <c r="G91" s="422">
        <v>24.227913295755872</v>
      </c>
      <c r="H91" s="422">
        <v>-1.4837240839322057</v>
      </c>
      <c r="I91" s="423">
        <v>4.1325828598748231</v>
      </c>
      <c r="J91" s="423">
        <v>0.16300863308038194</v>
      </c>
      <c r="K91" s="413">
        <v>4.1064513161154982E-2</v>
      </c>
      <c r="L91" s="414">
        <v>29618005.150562845</v>
      </c>
      <c r="M91" s="414">
        <v>-2600674.5932765566</v>
      </c>
      <c r="N91" s="413">
        <v>-8.071946504182366E-2</v>
      </c>
      <c r="O91" s="412">
        <v>7451167.3781694826</v>
      </c>
      <c r="P91" s="412">
        <v>-930966.82102363557</v>
      </c>
      <c r="Q91" s="413">
        <v>-0.11106560678940841</v>
      </c>
    </row>
    <row r="92" spans="1:17" x14ac:dyDescent="0.25">
      <c r="A92" s="430" t="s">
        <v>195</v>
      </c>
      <c r="B92" s="430" t="s">
        <v>169</v>
      </c>
      <c r="C92" s="255" t="s">
        <v>239</v>
      </c>
      <c r="D92" s="416">
        <v>595499.30454782024</v>
      </c>
      <c r="E92" s="416">
        <v>284337.8295364306</v>
      </c>
      <c r="F92" s="417">
        <v>0.91379509473665654</v>
      </c>
      <c r="G92" s="424">
        <v>2.0130892755611751</v>
      </c>
      <c r="H92" s="424">
        <v>1.027373418051214</v>
      </c>
      <c r="I92" s="425">
        <v>0.50171929142464955</v>
      </c>
      <c r="J92" s="425">
        <v>-0.42184999420006708</v>
      </c>
      <c r="K92" s="417">
        <v>-0.45676052762486702</v>
      </c>
      <c r="L92" s="418">
        <v>298773.48912160395</v>
      </c>
      <c r="M92" s="418">
        <v>11394.307931401709</v>
      </c>
      <c r="N92" s="417">
        <v>3.9649037498858945E-2</v>
      </c>
      <c r="O92" s="416">
        <v>81649.068796634674</v>
      </c>
      <c r="P92" s="416">
        <v>29758.96726197387</v>
      </c>
      <c r="Q92" s="417">
        <v>0.57349988498472881</v>
      </c>
    </row>
    <row r="93" spans="1:17" x14ac:dyDescent="0.25">
      <c r="A93" s="430" t="s">
        <v>196</v>
      </c>
      <c r="B93" s="430" t="s">
        <v>216</v>
      </c>
      <c r="C93" s="259" t="s">
        <v>39</v>
      </c>
      <c r="D93" s="412">
        <v>3520781.3426444675</v>
      </c>
      <c r="E93" s="412">
        <v>946514.80231994484</v>
      </c>
      <c r="F93" s="413">
        <v>0.36768329444262726</v>
      </c>
      <c r="G93" s="422">
        <v>2.0443121650230318</v>
      </c>
      <c r="H93" s="422">
        <v>0.5131519921318386</v>
      </c>
      <c r="I93" s="423">
        <v>3.6340984267124044</v>
      </c>
      <c r="J93" s="423">
        <v>0.27273905445894231</v>
      </c>
      <c r="K93" s="413">
        <v>8.113951061296297E-2</v>
      </c>
      <c r="L93" s="414">
        <v>12794865.938102646</v>
      </c>
      <c r="M93" s="414">
        <v>4141830.9761043172</v>
      </c>
      <c r="N93" s="413">
        <v>0.47865644762722703</v>
      </c>
      <c r="O93" s="412">
        <v>2370595.6944104442</v>
      </c>
      <c r="P93" s="412">
        <v>635343.24583217502</v>
      </c>
      <c r="Q93" s="413">
        <v>0.36613879804793004</v>
      </c>
    </row>
    <row r="94" spans="1:17" x14ac:dyDescent="0.25">
      <c r="A94" s="430" t="s">
        <v>196</v>
      </c>
      <c r="B94" s="430" t="s">
        <v>96</v>
      </c>
      <c r="C94" s="255" t="s">
        <v>234</v>
      </c>
      <c r="D94" s="416">
        <v>85461196.109718323</v>
      </c>
      <c r="E94" s="416">
        <v>2432297.162852779</v>
      </c>
      <c r="F94" s="417">
        <v>2.9294585303477658E-2</v>
      </c>
      <c r="G94" s="424">
        <v>49.622326933058424</v>
      </c>
      <c r="H94" s="424">
        <v>0.23717536657709815</v>
      </c>
      <c r="I94" s="425">
        <v>2.0188836829655026</v>
      </c>
      <c r="J94" s="425">
        <v>-4.9180787133444426E-2</v>
      </c>
      <c r="K94" s="417">
        <v>-2.3781070582916286E-2</v>
      </c>
      <c r="L94" s="418">
        <v>172536214.35262522</v>
      </c>
      <c r="M94" s="418">
        <v>827098.44917669892</v>
      </c>
      <c r="N94" s="417">
        <v>4.8168581197621076E-3</v>
      </c>
      <c r="O94" s="416">
        <v>43097388.036378324</v>
      </c>
      <c r="P94" s="416">
        <v>1329736.0473750457</v>
      </c>
      <c r="Q94" s="417">
        <v>3.1836504664546211E-2</v>
      </c>
    </row>
    <row r="95" spans="1:17" x14ac:dyDescent="0.25">
      <c r="A95" s="430" t="s">
        <v>196</v>
      </c>
      <c r="B95" s="430" t="s">
        <v>96</v>
      </c>
      <c r="C95" s="259" t="s">
        <v>235</v>
      </c>
      <c r="D95" s="412">
        <v>6201915.599894667</v>
      </c>
      <c r="E95" s="412">
        <v>53350.630478545092</v>
      </c>
      <c r="F95" s="413">
        <v>8.6769239235364795E-3</v>
      </c>
      <c r="G95" s="422">
        <v>3.6010902903126083</v>
      </c>
      <c r="H95" s="422">
        <v>-5.6043753164141563E-2</v>
      </c>
      <c r="I95" s="423">
        <v>2.6023134446258922</v>
      </c>
      <c r="J95" s="423">
        <v>-0.67673536619117858</v>
      </c>
      <c r="K95" s="413">
        <v>-0.20638160797080365</v>
      </c>
      <c r="L95" s="414">
        <v>16139328.348040948</v>
      </c>
      <c r="M95" s="414">
        <v>-4022116.3031544853</v>
      </c>
      <c r="N95" s="413">
        <v>-0.19949544155884691</v>
      </c>
      <c r="O95" s="412">
        <v>2045520.3569374681</v>
      </c>
      <c r="P95" s="412">
        <v>-66314.206963479519</v>
      </c>
      <c r="Q95" s="413">
        <v>-3.1401231941665428E-2</v>
      </c>
    </row>
    <row r="96" spans="1:17" x14ac:dyDescent="0.25">
      <c r="A96" s="430" t="s">
        <v>196</v>
      </c>
      <c r="B96" s="430" t="s">
        <v>96</v>
      </c>
      <c r="C96" s="255" t="s">
        <v>236</v>
      </c>
      <c r="D96" s="416">
        <v>3947419.6816657321</v>
      </c>
      <c r="E96" s="416">
        <v>-383347.23549843905</v>
      </c>
      <c r="F96" s="417">
        <v>-8.8517170937811307E-2</v>
      </c>
      <c r="G96" s="424">
        <v>2.2920361392336237</v>
      </c>
      <c r="H96" s="424">
        <v>-0.28388120178911658</v>
      </c>
      <c r="I96" s="425">
        <v>1.9906551457973967</v>
      </c>
      <c r="J96" s="425">
        <v>8.1499062114475551E-2</v>
      </c>
      <c r="K96" s="417">
        <v>4.268852757038967E-2</v>
      </c>
      <c r="L96" s="418">
        <v>7857951.301929811</v>
      </c>
      <c r="M96" s="418">
        <v>-410158.70498689543</v>
      </c>
      <c r="N96" s="417">
        <v>-4.9607311059453277E-2</v>
      </c>
      <c r="O96" s="416">
        <v>1103186.317769587</v>
      </c>
      <c r="P96" s="416">
        <v>-108859.30446022749</v>
      </c>
      <c r="Q96" s="417">
        <v>-8.9814527162729862E-2</v>
      </c>
    </row>
    <row r="97" spans="1:17" x14ac:dyDescent="0.25">
      <c r="A97" s="430" t="s">
        <v>196</v>
      </c>
      <c r="B97" s="430" t="s">
        <v>96</v>
      </c>
      <c r="C97" s="259" t="s">
        <v>237</v>
      </c>
      <c r="D97" s="412">
        <v>50358851.156350389</v>
      </c>
      <c r="E97" s="412">
        <v>-493625.03409649432</v>
      </c>
      <c r="F97" s="413">
        <v>-9.7070009383186419E-3</v>
      </c>
      <c r="G97" s="422">
        <v>29.240444667372007</v>
      </c>
      <c r="H97" s="422">
        <v>-1.0063401997048018</v>
      </c>
      <c r="I97" s="423">
        <v>1.708654862326797</v>
      </c>
      <c r="J97" s="423">
        <v>0.13538182686815259</v>
      </c>
      <c r="K97" s="413">
        <v>8.6051069214877721E-2</v>
      </c>
      <c r="L97" s="414">
        <v>86045895.889489532</v>
      </c>
      <c r="M97" s="414">
        <v>6041066.3127567172</v>
      </c>
      <c r="N97" s="413">
        <v>7.5508770466946831E-2</v>
      </c>
      <c r="O97" s="412">
        <v>12577937.498339836</v>
      </c>
      <c r="P97" s="412">
        <v>-69507.791084822267</v>
      </c>
      <c r="Q97" s="413">
        <v>-5.4957969371840021E-3</v>
      </c>
    </row>
    <row r="98" spans="1:17" x14ac:dyDescent="0.25">
      <c r="A98" s="430" t="s">
        <v>196</v>
      </c>
      <c r="B98" s="430" t="s">
        <v>96</v>
      </c>
      <c r="C98" s="255" t="s">
        <v>238</v>
      </c>
      <c r="D98" s="416">
        <v>17721047.097622477</v>
      </c>
      <c r="E98" s="416">
        <v>2147028.7511036042</v>
      </c>
      <c r="F98" s="417">
        <v>0.1378596521034349</v>
      </c>
      <c r="G98" s="424">
        <v>10.289577407100568</v>
      </c>
      <c r="H98" s="424">
        <v>1.0262333630684033</v>
      </c>
      <c r="I98" s="425">
        <v>3.7163067129511083</v>
      </c>
      <c r="J98" s="425">
        <v>-0.43906013956842393</v>
      </c>
      <c r="K98" s="417">
        <v>-0.1056609813649083</v>
      </c>
      <c r="L98" s="418">
        <v>65856846.289417163</v>
      </c>
      <c r="M98" s="418">
        <v>1141086.6917615905</v>
      </c>
      <c r="N98" s="417">
        <v>1.7632284606652879E-2</v>
      </c>
      <c r="O98" s="416">
        <v>20892665.76044935</v>
      </c>
      <c r="P98" s="416">
        <v>2247883.4589732662</v>
      </c>
      <c r="Q98" s="417">
        <v>0.12056367420258396</v>
      </c>
    </row>
    <row r="99" spans="1:17" x14ac:dyDescent="0.25">
      <c r="A99" s="430" t="s">
        <v>196</v>
      </c>
      <c r="B99" s="430" t="s">
        <v>96</v>
      </c>
      <c r="C99" s="259" t="s">
        <v>239</v>
      </c>
      <c r="D99" s="412">
        <v>5012063.0738153839</v>
      </c>
      <c r="E99" s="412">
        <v>-604173.57751013804</v>
      </c>
      <c r="F99" s="413">
        <v>-0.10757623209619263</v>
      </c>
      <c r="G99" s="422">
        <v>2.9102123979013013</v>
      </c>
      <c r="H99" s="422">
        <v>-0.43029556711982364</v>
      </c>
      <c r="I99" s="423">
        <v>1.8405193695068183</v>
      </c>
      <c r="J99" s="423">
        <v>4.9391744968603213E-3</v>
      </c>
      <c r="K99" s="413">
        <v>2.6907974439294526E-3</v>
      </c>
      <c r="L99" s="414">
        <v>9224799.1685470957</v>
      </c>
      <c r="M99" s="414">
        <v>-1084253.5991150793</v>
      </c>
      <c r="N99" s="413">
        <v>-0.10517490050261522</v>
      </c>
      <c r="O99" s="412">
        <v>765376.95963197947</v>
      </c>
      <c r="P99" s="412">
        <v>-122475.93738263845</v>
      </c>
      <c r="Q99" s="413">
        <v>-0.13794620459589713</v>
      </c>
    </row>
    <row r="100" spans="1:17" x14ac:dyDescent="0.25">
      <c r="A100" s="430" t="s">
        <v>196</v>
      </c>
      <c r="B100" s="430" t="s">
        <v>240</v>
      </c>
      <c r="C100" s="255" t="s">
        <v>39</v>
      </c>
      <c r="D100" s="416">
        <v>39262987.166035891</v>
      </c>
      <c r="E100" s="416">
        <v>12815250.205392674</v>
      </c>
      <c r="F100" s="417">
        <v>0.48454997206237349</v>
      </c>
      <c r="G100" s="424">
        <v>2.0316233007522686</v>
      </c>
      <c r="H100" s="424">
        <v>0.61473627930643371</v>
      </c>
      <c r="I100" s="425">
        <v>3.4821459428920569</v>
      </c>
      <c r="J100" s="425">
        <v>0.20446107729932761</v>
      </c>
      <c r="K100" s="417">
        <v>6.2379724007528503E-2</v>
      </c>
      <c r="L100" s="418">
        <v>136719451.46603477</v>
      </c>
      <c r="M100" s="418">
        <v>50032104.300957054</v>
      </c>
      <c r="N100" s="417">
        <v>0.57715578959500857</v>
      </c>
      <c r="O100" s="416">
        <v>26405216.158502966</v>
      </c>
      <c r="P100" s="416">
        <v>8584844.9591236264</v>
      </c>
      <c r="Q100" s="417">
        <v>0.48174332975862061</v>
      </c>
    </row>
    <row r="101" spans="1:17" x14ac:dyDescent="0.25">
      <c r="A101" s="430" t="s">
        <v>196</v>
      </c>
      <c r="B101" s="430" t="s">
        <v>168</v>
      </c>
      <c r="C101" s="259" t="s">
        <v>234</v>
      </c>
      <c r="D101" s="412">
        <v>953208664.27206159</v>
      </c>
      <c r="E101" s="412">
        <v>31558561.941737056</v>
      </c>
      <c r="F101" s="413">
        <v>3.424136975837528E-2</v>
      </c>
      <c r="G101" s="422">
        <v>49.322811955817564</v>
      </c>
      <c r="H101" s="422">
        <v>-5.2832933925898828E-2</v>
      </c>
      <c r="I101" s="423">
        <v>2.0128668718451079</v>
      </c>
      <c r="J101" s="423">
        <v>9.221296895463027E-3</v>
      </c>
      <c r="K101" s="413">
        <v>4.6022595067467332E-3</v>
      </c>
      <c r="L101" s="414">
        <v>1918682142.2689581</v>
      </c>
      <c r="M101" s="414">
        <v>72021993.082916021</v>
      </c>
      <c r="N101" s="413">
        <v>3.9001216934616459E-2</v>
      </c>
      <c r="O101" s="412">
        <v>480509032.51243943</v>
      </c>
      <c r="P101" s="412">
        <v>17047279.656674862</v>
      </c>
      <c r="Q101" s="413">
        <v>3.6782495106948344E-2</v>
      </c>
    </row>
    <row r="102" spans="1:17" x14ac:dyDescent="0.25">
      <c r="A102" s="430" t="s">
        <v>196</v>
      </c>
      <c r="B102" s="430" t="s">
        <v>168</v>
      </c>
      <c r="C102" s="255" t="s">
        <v>235</v>
      </c>
      <c r="D102" s="416">
        <v>52148856.867555752</v>
      </c>
      <c r="E102" s="416">
        <v>-75992.252515658736</v>
      </c>
      <c r="F102" s="417">
        <v>-1.455097598098237E-3</v>
      </c>
      <c r="G102" s="424">
        <v>2.6983895104998434</v>
      </c>
      <c r="H102" s="424">
        <v>-9.9457088825851692E-2</v>
      </c>
      <c r="I102" s="425">
        <v>2.7308999759439123</v>
      </c>
      <c r="J102" s="425">
        <v>-0.35015576563981332</v>
      </c>
      <c r="K102" s="417">
        <v>-0.11364798140906925</v>
      </c>
      <c r="L102" s="418">
        <v>142413311.96511054</v>
      </c>
      <c r="M102" s="418">
        <v>-18494359.26962927</v>
      </c>
      <c r="N102" s="417">
        <v>-0.11493771010239041</v>
      </c>
      <c r="O102" s="416">
        <v>17136475.697821856</v>
      </c>
      <c r="P102" s="416">
        <v>-536399.19179771096</v>
      </c>
      <c r="Q102" s="417">
        <v>-3.0351552599558844E-2</v>
      </c>
    </row>
    <row r="103" spans="1:17" x14ac:dyDescent="0.25">
      <c r="A103" s="430" t="s">
        <v>196</v>
      </c>
      <c r="B103" s="430" t="s">
        <v>168</v>
      </c>
      <c r="C103" s="259" t="s">
        <v>236</v>
      </c>
      <c r="D103" s="412">
        <v>52091988.239473805</v>
      </c>
      <c r="E103" s="412">
        <v>2750712.6170765236</v>
      </c>
      <c r="F103" s="413">
        <v>5.5748713067886389E-2</v>
      </c>
      <c r="G103" s="422">
        <v>2.6954469012326339</v>
      </c>
      <c r="H103" s="422">
        <v>5.2082247576602736E-2</v>
      </c>
      <c r="I103" s="423">
        <v>1.8789046174389696</v>
      </c>
      <c r="J103" s="423">
        <v>2.6146465498643412E-2</v>
      </c>
      <c r="K103" s="413">
        <v>1.4112184837109566E-2</v>
      </c>
      <c r="L103" s="414">
        <v>97875877.234723836</v>
      </c>
      <c r="M103" s="414">
        <v>6458426.5981927812</v>
      </c>
      <c r="N103" s="413">
        <v>7.0647634048240995E-2</v>
      </c>
      <c r="O103" s="412">
        <v>14582399.939961731</v>
      </c>
      <c r="P103" s="412">
        <v>778475.98363023996</v>
      </c>
      <c r="Q103" s="413">
        <v>5.6395267468361689E-2</v>
      </c>
    </row>
    <row r="104" spans="1:17" x14ac:dyDescent="0.25">
      <c r="A104" s="430" t="s">
        <v>196</v>
      </c>
      <c r="B104" s="430" t="s">
        <v>168</v>
      </c>
      <c r="C104" s="255" t="s">
        <v>237</v>
      </c>
      <c r="D104" s="416">
        <v>614440618.6948216</v>
      </c>
      <c r="E104" s="416">
        <v>15606562.180222034</v>
      </c>
      <c r="F104" s="417">
        <v>2.6061580851057604E-2</v>
      </c>
      <c r="G104" s="424">
        <v>31.793604307032474</v>
      </c>
      <c r="H104" s="424">
        <v>-0.28778715333776717</v>
      </c>
      <c r="I104" s="425">
        <v>1.6385513318195721</v>
      </c>
      <c r="J104" s="425">
        <v>0.10662152274230952</v>
      </c>
      <c r="K104" s="417">
        <v>6.9599483024964159E-2</v>
      </c>
      <c r="L104" s="418">
        <v>1006792494.0864419</v>
      </c>
      <c r="M104" s="418">
        <v>89420752.221068621</v>
      </c>
      <c r="N104" s="417">
        <v>9.7474936430068673E-2</v>
      </c>
      <c r="O104" s="416">
        <v>152786473.85806355</v>
      </c>
      <c r="P104" s="416">
        <v>3850263.786354959</v>
      </c>
      <c r="Q104" s="417">
        <v>2.5851764218393671E-2</v>
      </c>
    </row>
    <row r="105" spans="1:17" x14ac:dyDescent="0.25">
      <c r="A105" s="430" t="s">
        <v>196</v>
      </c>
      <c r="B105" s="430" t="s">
        <v>168</v>
      </c>
      <c r="C105" s="259" t="s">
        <v>238</v>
      </c>
      <c r="D105" s="412">
        <v>155501764.42786837</v>
      </c>
      <c r="E105" s="412">
        <v>10655589.076475769</v>
      </c>
      <c r="F105" s="413">
        <v>7.3564863211787401E-2</v>
      </c>
      <c r="G105" s="422">
        <v>8.0462804978076754</v>
      </c>
      <c r="H105" s="422">
        <v>0.28642315096326243</v>
      </c>
      <c r="I105" s="423">
        <v>3.9404547734344035</v>
      </c>
      <c r="J105" s="423">
        <v>-1.9647904220878587E-3</v>
      </c>
      <c r="K105" s="413">
        <v>-4.9837172078303423E-4</v>
      </c>
      <c r="L105" s="414">
        <v>612747669.91726601</v>
      </c>
      <c r="M105" s="414">
        <v>41703274.462147951</v>
      </c>
      <c r="N105" s="413">
        <v>7.3029828843536343E-2</v>
      </c>
      <c r="O105" s="412">
        <v>183178418.2721945</v>
      </c>
      <c r="P105" s="412">
        <v>10506136.253777981</v>
      </c>
      <c r="Q105" s="413">
        <v>6.0844370219520459E-2</v>
      </c>
    </row>
    <row r="106" spans="1:17" x14ac:dyDescent="0.25">
      <c r="A106" s="430" t="s">
        <v>196</v>
      </c>
      <c r="B106" s="430" t="s">
        <v>168</v>
      </c>
      <c r="C106" s="255" t="s">
        <v>239</v>
      </c>
      <c r="D106" s="416">
        <v>65937011.333509386</v>
      </c>
      <c r="E106" s="416">
        <v>-7327531.525477156</v>
      </c>
      <c r="F106" s="417">
        <v>-0.10001470342319033</v>
      </c>
      <c r="G106" s="424">
        <v>3.4118435268471958</v>
      </c>
      <c r="H106" s="424">
        <v>-0.51316450176167372</v>
      </c>
      <c r="I106" s="425">
        <v>1.807963856500294</v>
      </c>
      <c r="J106" s="425">
        <v>1.9829366330435194E-2</v>
      </c>
      <c r="K106" s="417">
        <v>1.1089415499474852E-2</v>
      </c>
      <c r="L106" s="418">
        <v>119211733.29663523</v>
      </c>
      <c r="M106" s="418">
        <v>-11795122.696046442</v>
      </c>
      <c r="N106" s="417">
        <v>-9.0034392526031945E-2</v>
      </c>
      <c r="O106" s="416">
        <v>10152209.436752558</v>
      </c>
      <c r="P106" s="416">
        <v>-1495985.9983029366</v>
      </c>
      <c r="Q106" s="417">
        <v>-0.12843070900070364</v>
      </c>
    </row>
    <row r="107" spans="1:17" x14ac:dyDescent="0.25">
      <c r="A107" s="430" t="s">
        <v>196</v>
      </c>
      <c r="B107" s="430" t="s">
        <v>223</v>
      </c>
      <c r="C107" s="259" t="s">
        <v>39</v>
      </c>
      <c r="D107" s="412">
        <v>36630899.94051186</v>
      </c>
      <c r="E107" s="412">
        <v>11757623.663603425</v>
      </c>
      <c r="F107" s="413">
        <v>0.47270104399229596</v>
      </c>
      <c r="G107" s="422">
        <v>2.0726847247334437</v>
      </c>
      <c r="H107" s="422">
        <v>0.61832157506809615</v>
      </c>
      <c r="I107" s="423">
        <v>3.4914936000927383</v>
      </c>
      <c r="J107" s="423">
        <v>0.21636032596907651</v>
      </c>
      <c r="K107" s="413">
        <v>6.6061533336217823E-2</v>
      </c>
      <c r="L107" s="414">
        <v>127896552.70793463</v>
      </c>
      <c r="M107" s="414">
        <v>46433257.9369611</v>
      </c>
      <c r="N107" s="413">
        <v>0.5699899331042757</v>
      </c>
      <c r="O107" s="412">
        <v>24628798.20902507</v>
      </c>
      <c r="P107" s="412">
        <v>7874104.1977371275</v>
      </c>
      <c r="Q107" s="413">
        <v>0.46996407051255012</v>
      </c>
    </row>
    <row r="108" spans="1:17" x14ac:dyDescent="0.25">
      <c r="A108" s="430" t="s">
        <v>196</v>
      </c>
      <c r="B108" s="430" t="s">
        <v>169</v>
      </c>
      <c r="C108" s="255" t="s">
        <v>234</v>
      </c>
      <c r="D108" s="416">
        <v>872165437.30578768</v>
      </c>
      <c r="E108" s="416">
        <v>28962303.805860519</v>
      </c>
      <c r="F108" s="417">
        <v>3.4347955617343565E-2</v>
      </c>
      <c r="G108" s="424">
        <v>49.349701543775659</v>
      </c>
      <c r="H108" s="424">
        <v>4.6845281807279093E-2</v>
      </c>
      <c r="I108" s="425">
        <v>2.0093321396971455</v>
      </c>
      <c r="J108" s="425">
        <v>2.467536510432744E-3</v>
      </c>
      <c r="K108" s="417">
        <v>1.2295480753980749E-3</v>
      </c>
      <c r="L108" s="418">
        <v>1752470044.3115349</v>
      </c>
      <c r="M108" s="418">
        <v>60275522.394410849</v>
      </c>
      <c r="N108" s="417">
        <v>3.5619736155464793E-2</v>
      </c>
      <c r="O108" s="416">
        <v>439742605.61453187</v>
      </c>
      <c r="P108" s="416">
        <v>15746209.875403345</v>
      </c>
      <c r="Q108" s="417">
        <v>3.7137603134465055E-2</v>
      </c>
    </row>
    <row r="109" spans="1:17" x14ac:dyDescent="0.25">
      <c r="A109" s="430" t="s">
        <v>196</v>
      </c>
      <c r="B109" s="430" t="s">
        <v>169</v>
      </c>
      <c r="C109" s="259" t="s">
        <v>235</v>
      </c>
      <c r="D109" s="412">
        <v>47416572.566290282</v>
      </c>
      <c r="E109" s="412">
        <v>-100177.84186284989</v>
      </c>
      <c r="F109" s="413">
        <v>-2.1082637386259677E-3</v>
      </c>
      <c r="G109" s="422">
        <v>2.6829700012003421</v>
      </c>
      <c r="H109" s="422">
        <v>-9.5377732974916807E-2</v>
      </c>
      <c r="I109" s="423">
        <v>2.6984319042182809</v>
      </c>
      <c r="J109" s="423">
        <v>-0.3804481461476148</v>
      </c>
      <c r="K109" s="413">
        <v>-0.12356705682717394</v>
      </c>
      <c r="L109" s="414">
        <v>127950392.20155899</v>
      </c>
      <c r="M109" s="414">
        <v>-18347982.688319221</v>
      </c>
      <c r="N109" s="413">
        <v>-0.12541480862060242</v>
      </c>
      <c r="O109" s="412">
        <v>15540165.963298025</v>
      </c>
      <c r="P109" s="412">
        <v>-510157.54251322709</v>
      </c>
      <c r="Q109" s="413">
        <v>-3.178487600754696E-2</v>
      </c>
    </row>
    <row r="110" spans="1:17" x14ac:dyDescent="0.25">
      <c r="A110" s="430" t="s">
        <v>196</v>
      </c>
      <c r="B110" s="430" t="s">
        <v>169</v>
      </c>
      <c r="C110" s="255" t="s">
        <v>236</v>
      </c>
      <c r="D110" s="416">
        <v>47857815.036547258</v>
      </c>
      <c r="E110" s="416">
        <v>1991290.6957069486</v>
      </c>
      <c r="F110" s="417">
        <v>4.3414902792925834E-2</v>
      </c>
      <c r="G110" s="424">
        <v>2.7079368059878446</v>
      </c>
      <c r="H110" s="424">
        <v>2.607929506254969E-2</v>
      </c>
      <c r="I110" s="425">
        <v>1.8776092756608536</v>
      </c>
      <c r="J110" s="425">
        <v>2.478358121511981E-2</v>
      </c>
      <c r="K110" s="417">
        <v>1.3376099699725792E-2</v>
      </c>
      <c r="L110" s="418">
        <v>89858277.425482601</v>
      </c>
      <c r="M110" s="418">
        <v>4875602.6118530035</v>
      </c>
      <c r="N110" s="417">
        <v>5.7371724560863667E-2</v>
      </c>
      <c r="O110" s="416">
        <v>13396381.977223039</v>
      </c>
      <c r="P110" s="416">
        <v>564715.07032179832</v>
      </c>
      <c r="Q110" s="417">
        <v>4.4009486407263133E-2</v>
      </c>
    </row>
    <row r="111" spans="1:17" x14ac:dyDescent="0.25">
      <c r="A111" s="430" t="s">
        <v>196</v>
      </c>
      <c r="B111" s="430" t="s">
        <v>169</v>
      </c>
      <c r="C111" s="259" t="s">
        <v>237</v>
      </c>
      <c r="D111" s="412">
        <v>561783660.30972517</v>
      </c>
      <c r="E111" s="412">
        <v>12271110.026972532</v>
      </c>
      <c r="F111" s="413">
        <v>2.2330900396466673E-2</v>
      </c>
      <c r="G111" s="422">
        <v>31.787382052305055</v>
      </c>
      <c r="H111" s="422">
        <v>-0.34311794748006719</v>
      </c>
      <c r="I111" s="423">
        <v>1.6465119170413207</v>
      </c>
      <c r="J111" s="423">
        <v>0.1079931188377683</v>
      </c>
      <c r="K111" s="413">
        <v>7.0192914746226173E-2</v>
      </c>
      <c r="L111" s="414">
        <v>924983491.49905574</v>
      </c>
      <c r="M111" s="414">
        <v>79548103.040266037</v>
      </c>
      <c r="N111" s="413">
        <v>9.4091286130428609E-2</v>
      </c>
      <c r="O111" s="412">
        <v>139692252.28179359</v>
      </c>
      <c r="P111" s="412">
        <v>3023092.4276039898</v>
      </c>
      <c r="Q111" s="413">
        <v>2.2119784967064144E-2</v>
      </c>
    </row>
    <row r="112" spans="1:17" x14ac:dyDescent="0.25">
      <c r="A112" s="430" t="s">
        <v>196</v>
      </c>
      <c r="B112" s="430" t="s">
        <v>169</v>
      </c>
      <c r="C112" s="255" t="s">
        <v>238</v>
      </c>
      <c r="D112" s="416">
        <v>141186784.82790837</v>
      </c>
      <c r="E112" s="416">
        <v>9658915.6751593202</v>
      </c>
      <c r="F112" s="417">
        <v>7.3436266681565415E-2</v>
      </c>
      <c r="G112" s="424">
        <v>7.9887661161006145</v>
      </c>
      <c r="H112" s="424">
        <v>0.29821164630803931</v>
      </c>
      <c r="I112" s="425">
        <v>3.9236131028365646</v>
      </c>
      <c r="J112" s="425">
        <v>-3.5813112162718319E-2</v>
      </c>
      <c r="K112" s="417">
        <v>-9.0450257734439946E-3</v>
      </c>
      <c r="L112" s="418">
        <v>553962318.89814794</v>
      </c>
      <c r="M112" s="418">
        <v>33187425.771757841</v>
      </c>
      <c r="N112" s="417">
        <v>6.3727007983281139E-2</v>
      </c>
      <c r="O112" s="416">
        <v>166111690.43230045</v>
      </c>
      <c r="P112" s="416">
        <v>9453840.6453896165</v>
      </c>
      <c r="Q112" s="417">
        <v>6.0347059903151493E-2</v>
      </c>
    </row>
    <row r="113" spans="1:17" x14ac:dyDescent="0.25">
      <c r="A113" s="430" t="s">
        <v>196</v>
      </c>
      <c r="B113" s="430" t="s">
        <v>169</v>
      </c>
      <c r="C113" s="259" t="s">
        <v>239</v>
      </c>
      <c r="D113" s="412">
        <v>60275368.963446245</v>
      </c>
      <c r="E113" s="412">
        <v>-7476624.8838520199</v>
      </c>
      <c r="F113" s="413">
        <v>-0.11035283921980348</v>
      </c>
      <c r="G113" s="422">
        <v>3.4105587558890202</v>
      </c>
      <c r="H113" s="422">
        <v>-0.55096211779426119</v>
      </c>
      <c r="I113" s="423">
        <v>1.8072032038001276</v>
      </c>
      <c r="J113" s="423">
        <v>1.3134630800663238E-2</v>
      </c>
      <c r="K113" s="413">
        <v>7.321142011146059E-3</v>
      </c>
      <c r="L113" s="414">
        <v>108929839.90097483</v>
      </c>
      <c r="M113" s="414">
        <v>-12621883.018516064</v>
      </c>
      <c r="N113" s="413">
        <v>-0.10383960601591882</v>
      </c>
      <c r="O113" s="412">
        <v>9261093.6541104317</v>
      </c>
      <c r="P113" s="412">
        <v>-1516664.2436754704</v>
      </c>
      <c r="Q113" s="413">
        <v>-0.14072168423703801</v>
      </c>
    </row>
  </sheetData>
  <mergeCells count="20">
    <mergeCell ref="A51:A71"/>
    <mergeCell ref="B51:B57"/>
    <mergeCell ref="B58:B64"/>
    <mergeCell ref="B65:B71"/>
    <mergeCell ref="A9:A29"/>
    <mergeCell ref="B9:B15"/>
    <mergeCell ref="B16:B22"/>
    <mergeCell ref="B23:B29"/>
    <mergeCell ref="A30:A50"/>
    <mergeCell ref="B30:B36"/>
    <mergeCell ref="B37:B43"/>
    <mergeCell ref="B44:B50"/>
    <mergeCell ref="A93:A113"/>
    <mergeCell ref="B93:B99"/>
    <mergeCell ref="B100:B106"/>
    <mergeCell ref="B107:B113"/>
    <mergeCell ref="A72:A92"/>
    <mergeCell ref="B72:B78"/>
    <mergeCell ref="B79:B85"/>
    <mergeCell ref="B86:B9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8:Q68"/>
  <sheetViews>
    <sheetView workbookViewId="0">
      <selection activeCell="C21" sqref="C21:C23"/>
    </sheetView>
  </sheetViews>
  <sheetFormatPr defaultRowHeight="12.5" x14ac:dyDescent="0.25"/>
  <cols>
    <col min="1" max="1" width="30.54296875" bestFit="1" customWidth="1"/>
    <col min="2" max="2" width="39" customWidth="1"/>
    <col min="3" max="3" width="18.81640625" customWidth="1"/>
    <col min="4" max="4" width="13" customWidth="1"/>
    <col min="5" max="5" width="11" customWidth="1"/>
    <col min="6" max="6" width="10" customWidth="1"/>
    <col min="7" max="7" width="12.81640625" customWidth="1"/>
    <col min="8" max="8" width="18.453125" customWidth="1"/>
    <col min="9" max="9" width="7.1796875" customWidth="1"/>
    <col min="10" max="11" width="10" customWidth="1"/>
    <col min="12" max="12" width="14.1796875" customWidth="1"/>
    <col min="13" max="13" width="12.453125" customWidth="1"/>
    <col min="14" max="14" width="11" customWidth="1"/>
    <col min="15" max="15" width="13" customWidth="1"/>
    <col min="16" max="16" width="11" customWidth="1"/>
    <col min="17" max="17" width="9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13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0" t="s">
        <v>216</v>
      </c>
      <c r="C9" s="255" t="s">
        <v>44</v>
      </c>
      <c r="D9" s="412">
        <v>382292357.03057981</v>
      </c>
      <c r="E9" s="412">
        <v>260386.8993614316</v>
      </c>
      <c r="F9" s="413">
        <v>6.815840550517153E-4</v>
      </c>
      <c r="G9" s="422">
        <v>100.00000000000001</v>
      </c>
      <c r="H9" s="422">
        <v>2.8421709430404007E-14</v>
      </c>
      <c r="I9" s="423">
        <v>2.3999861887448741</v>
      </c>
      <c r="J9" s="423">
        <v>8.0523295480814383E-3</v>
      </c>
      <c r="K9" s="413">
        <v>3.3664515919287989E-3</v>
      </c>
      <c r="L9" s="414">
        <v>917496376.93611586</v>
      </c>
      <c r="M9" s="414">
        <v>3701172.2835968733</v>
      </c>
      <c r="N9" s="413">
        <v>4.0503301667076334E-3</v>
      </c>
      <c r="O9" s="412">
        <v>209938496.1722171</v>
      </c>
      <c r="P9" s="412">
        <v>3007577.7188442647</v>
      </c>
      <c r="Q9" s="413">
        <v>1.4534211423422226E-2</v>
      </c>
    </row>
    <row r="10" spans="1:17" x14ac:dyDescent="0.25">
      <c r="A10" s="430" t="s">
        <v>178</v>
      </c>
      <c r="B10" s="430" t="s">
        <v>96</v>
      </c>
      <c r="C10" s="259" t="s">
        <v>241</v>
      </c>
      <c r="D10" s="416">
        <v>349606017.74720758</v>
      </c>
      <c r="E10" s="416">
        <v>-401540.49023240805</v>
      </c>
      <c r="F10" s="417">
        <v>-1.1472337690490925E-3</v>
      </c>
      <c r="G10" s="424">
        <v>91.449910341587696</v>
      </c>
      <c r="H10" s="424">
        <v>-0.16743731578797849</v>
      </c>
      <c r="I10" s="425">
        <v>2.4272041363221848</v>
      </c>
      <c r="J10" s="425">
        <v>9.3181222034468547E-3</v>
      </c>
      <c r="K10" s="417">
        <v>3.8538302256746742E-3</v>
      </c>
      <c r="L10" s="418">
        <v>848565172.35914946</v>
      </c>
      <c r="M10" s="418">
        <v>2286792.4609936476</v>
      </c>
      <c r="N10" s="417">
        <v>2.7021752124505986E-3</v>
      </c>
      <c r="O10" s="416">
        <v>193494460.61946699</v>
      </c>
      <c r="P10" s="416">
        <v>2594454.8192021549</v>
      </c>
      <c r="Q10" s="417">
        <v>1.3590648194723918E-2</v>
      </c>
    </row>
    <row r="11" spans="1:17" x14ac:dyDescent="0.25">
      <c r="A11" s="430" t="s">
        <v>178</v>
      </c>
      <c r="B11" s="430" t="s">
        <v>96</v>
      </c>
      <c r="C11" s="255" t="s">
        <v>242</v>
      </c>
      <c r="D11" s="412">
        <v>32321588.005771693</v>
      </c>
      <c r="E11" s="412">
        <v>739322.74963031709</v>
      </c>
      <c r="F11" s="413">
        <v>2.3409427526309277E-2</v>
      </c>
      <c r="G11" s="422">
        <v>8.4546780523750495</v>
      </c>
      <c r="H11" s="422">
        <v>0.18776121677784552</v>
      </c>
      <c r="I11" s="423">
        <v>2.0928645340365675</v>
      </c>
      <c r="J11" s="423">
        <v>7.8425246046376351E-3</v>
      </c>
      <c r="K11" s="413">
        <v>3.7613629828177945E-3</v>
      </c>
      <c r="L11" s="414">
        <v>67644705.22102128</v>
      </c>
      <c r="M11" s="414">
        <v>1794987.05424916</v>
      </c>
      <c r="N11" s="413">
        <v>2.7258841863273358E-2</v>
      </c>
      <c r="O11" s="412">
        <v>16128704.429276619</v>
      </c>
      <c r="P11" s="412">
        <v>493000.10789493471</v>
      </c>
      <c r="Q11" s="413">
        <v>3.1530406162820664E-2</v>
      </c>
    </row>
    <row r="12" spans="1:17" x14ac:dyDescent="0.25">
      <c r="A12" s="430" t="s">
        <v>178</v>
      </c>
      <c r="B12" s="430" t="s">
        <v>96</v>
      </c>
      <c r="C12" s="259" t="s">
        <v>243</v>
      </c>
      <c r="D12" s="416">
        <v>364751.2776018015</v>
      </c>
      <c r="E12" s="416">
        <v>-77395.360036505386</v>
      </c>
      <c r="F12" s="417">
        <v>-0.1750445518480179</v>
      </c>
      <c r="G12" s="424">
        <v>9.5411606037581559E-2</v>
      </c>
      <c r="H12" s="424">
        <v>-2.0323900989864516E-2</v>
      </c>
      <c r="I12" s="425">
        <v>3.5270592180067819</v>
      </c>
      <c r="J12" s="425">
        <v>-0.24342424986673983</v>
      </c>
      <c r="K12" s="417">
        <v>-6.4560487253382995E-2</v>
      </c>
      <c r="L12" s="418">
        <v>1286499.3559451846</v>
      </c>
      <c r="M12" s="418">
        <v>-380607.23164591612</v>
      </c>
      <c r="N12" s="417">
        <v>-0.2283040775430428</v>
      </c>
      <c r="O12" s="416">
        <v>315331.12347348878</v>
      </c>
      <c r="P12" s="416">
        <v>-79877.208252834564</v>
      </c>
      <c r="Q12" s="417">
        <v>-0.20211418090281683</v>
      </c>
    </row>
    <row r="13" spans="1:17" x14ac:dyDescent="0.25">
      <c r="A13" s="430" t="s">
        <v>178</v>
      </c>
      <c r="B13" s="430" t="s">
        <v>240</v>
      </c>
      <c r="C13" s="255" t="s">
        <v>44</v>
      </c>
      <c r="D13" s="412">
        <v>4299320991.7627659</v>
      </c>
      <c r="E13" s="412">
        <v>84316461.702232838</v>
      </c>
      <c r="F13" s="413">
        <v>2.0003884005558102E-2</v>
      </c>
      <c r="G13" s="422">
        <v>100</v>
      </c>
      <c r="H13" s="422">
        <v>5.6843418860808015E-14</v>
      </c>
      <c r="I13" s="423">
        <v>2.3011873152238942</v>
      </c>
      <c r="J13" s="423">
        <v>4.1614839773539636E-2</v>
      </c>
      <c r="K13" s="413">
        <v>1.8417129888805801E-2</v>
      </c>
      <c r="L13" s="414">
        <v>9893542930.3202896</v>
      </c>
      <c r="M13" s="414">
        <v>369434710.2969532</v>
      </c>
      <c r="N13" s="413">
        <v>3.8789428024374968E-2</v>
      </c>
      <c r="O13" s="412">
        <v>2210467996.2053528</v>
      </c>
      <c r="P13" s="412">
        <v>56264371.587701321</v>
      </c>
      <c r="Q13" s="413">
        <v>2.6118409116356239E-2</v>
      </c>
    </row>
    <row r="14" spans="1:17" x14ac:dyDescent="0.25">
      <c r="A14" s="430" t="s">
        <v>178</v>
      </c>
      <c r="B14" s="430" t="s">
        <v>168</v>
      </c>
      <c r="C14" s="259" t="s">
        <v>241</v>
      </c>
      <c r="D14" s="416">
        <v>3894072578.6645398</v>
      </c>
      <c r="E14" s="416">
        <v>58355023.711891651</v>
      </c>
      <c r="F14" s="417">
        <v>1.5213587256064802E-2</v>
      </c>
      <c r="G14" s="424">
        <v>90.574129871329518</v>
      </c>
      <c r="H14" s="424">
        <v>-0.42737505226212136</v>
      </c>
      <c r="I14" s="425">
        <v>2.3219703335029065</v>
      </c>
      <c r="J14" s="425">
        <v>5.1146277532093887E-2</v>
      </c>
      <c r="K14" s="417">
        <v>2.252322340764884E-2</v>
      </c>
      <c r="L14" s="418">
        <v>9041921004.1662254</v>
      </c>
      <c r="M14" s="418">
        <v>331681308.47020531</v>
      </c>
      <c r="N14" s="417">
        <v>3.8079469688313924E-2</v>
      </c>
      <c r="O14" s="416">
        <v>2012643016.2072196</v>
      </c>
      <c r="P14" s="416">
        <v>46388345.258683443</v>
      </c>
      <c r="Q14" s="417">
        <v>2.3592236521582096E-2</v>
      </c>
    </row>
    <row r="15" spans="1:17" x14ac:dyDescent="0.25">
      <c r="A15" s="430" t="s">
        <v>178</v>
      </c>
      <c r="B15" s="430" t="s">
        <v>168</v>
      </c>
      <c r="C15" s="255" t="s">
        <v>242</v>
      </c>
      <c r="D15" s="412">
        <v>401932523.25282902</v>
      </c>
      <c r="E15" s="412">
        <v>26588645.112233579</v>
      </c>
      <c r="F15" s="413">
        <v>7.0838094506696786E-2</v>
      </c>
      <c r="G15" s="422">
        <v>9.348744232470823</v>
      </c>
      <c r="H15" s="422">
        <v>0.44379821251471085</v>
      </c>
      <c r="I15" s="423">
        <v>2.0861007290875269</v>
      </c>
      <c r="J15" s="423">
        <v>-3.936004934520243E-2</v>
      </c>
      <c r="K15" s="413">
        <v>-1.8518360698345004E-2</v>
      </c>
      <c r="L15" s="414">
        <v>838471729.80171597</v>
      </c>
      <c r="M15" s="414">
        <v>40693038.38904655</v>
      </c>
      <c r="N15" s="413">
        <v>5.1007928423093388E-2</v>
      </c>
      <c r="O15" s="412">
        <v>194632732.50086388</v>
      </c>
      <c r="P15" s="412">
        <v>10800575.391840845</v>
      </c>
      <c r="Q15" s="413">
        <v>5.8752372608212845E-2</v>
      </c>
    </row>
    <row r="16" spans="1:17" x14ac:dyDescent="0.25">
      <c r="A16" s="430" t="s">
        <v>178</v>
      </c>
      <c r="B16" s="430" t="s">
        <v>168</v>
      </c>
      <c r="C16" s="259" t="s">
        <v>243</v>
      </c>
      <c r="D16" s="416">
        <v>3315889.8453561217</v>
      </c>
      <c r="E16" s="416">
        <v>-627207.12192110345</v>
      </c>
      <c r="F16" s="417">
        <v>-0.15906459494304562</v>
      </c>
      <c r="G16" s="424">
        <v>7.7125896198705843E-2</v>
      </c>
      <c r="H16" s="424">
        <v>-1.6423160253212027E-2</v>
      </c>
      <c r="I16" s="425">
        <v>3.965812184854506</v>
      </c>
      <c r="J16" s="425">
        <v>-0.1146943429260161</v>
      </c>
      <c r="K16" s="417">
        <v>-2.8107868997430792E-2</v>
      </c>
      <c r="L16" s="418">
        <v>13150196.352348631</v>
      </c>
      <c r="M16" s="418">
        <v>-2939636.5622976646</v>
      </c>
      <c r="N16" s="417">
        <v>-0.18270149714368783</v>
      </c>
      <c r="O16" s="416">
        <v>3192247.4972694456</v>
      </c>
      <c r="P16" s="416">
        <v>-924549.06282303995</v>
      </c>
      <c r="Q16" s="417">
        <v>-0.2245797307026193</v>
      </c>
    </row>
    <row r="17" spans="1:17" x14ac:dyDescent="0.25">
      <c r="A17" s="430" t="s">
        <v>178</v>
      </c>
      <c r="B17" s="430" t="s">
        <v>223</v>
      </c>
      <c r="C17" s="255" t="s">
        <v>44</v>
      </c>
      <c r="D17" s="412">
        <v>3929653294.2964697</v>
      </c>
      <c r="E17" s="412">
        <v>73184805.59082222</v>
      </c>
      <c r="F17" s="413">
        <v>1.8977156381585099E-2</v>
      </c>
      <c r="G17" s="422">
        <v>99.999999999999972</v>
      </c>
      <c r="H17" s="422">
        <v>0</v>
      </c>
      <c r="I17" s="423">
        <v>2.2985258878967336</v>
      </c>
      <c r="J17" s="423">
        <v>3.6471450056601462E-2</v>
      </c>
      <c r="K17" s="413">
        <v>1.6123153115371238E-2</v>
      </c>
      <c r="L17" s="414">
        <v>9032409827.3991165</v>
      </c>
      <c r="M17" s="414">
        <v>308868168.13187981</v>
      </c>
      <c r="N17" s="413">
        <v>3.5406281094990978E-2</v>
      </c>
      <c r="O17" s="412">
        <v>2016304340.8506005</v>
      </c>
      <c r="P17" s="412">
        <v>49748448.354931593</v>
      </c>
      <c r="Q17" s="413">
        <v>2.529724608630271E-2</v>
      </c>
    </row>
    <row r="18" spans="1:17" x14ac:dyDescent="0.25">
      <c r="A18" s="430" t="s">
        <v>178</v>
      </c>
      <c r="B18" s="430" t="s">
        <v>169</v>
      </c>
      <c r="C18" s="259" t="s">
        <v>241</v>
      </c>
      <c r="D18" s="416">
        <v>3555473326.0493159</v>
      </c>
      <c r="E18" s="416">
        <v>49022995.428087711</v>
      </c>
      <c r="F18" s="417">
        <v>1.3980804176799059E-2</v>
      </c>
      <c r="G18" s="424">
        <v>90.478041185204745</v>
      </c>
      <c r="H18" s="424">
        <v>-0.44582713863840695</v>
      </c>
      <c r="I18" s="425">
        <v>2.3192258458766508</v>
      </c>
      <c r="J18" s="425">
        <v>4.5923469154877328E-2</v>
      </c>
      <c r="K18" s="417">
        <v>2.0201214596494411E-2</v>
      </c>
      <c r="L18" s="418">
        <v>8245945632.0985937</v>
      </c>
      <c r="M18" s="418">
        <v>274723761.64050674</v>
      </c>
      <c r="N18" s="417">
        <v>3.4464447998700486E-2</v>
      </c>
      <c r="O18" s="416">
        <v>1833767886.6536205</v>
      </c>
      <c r="P18" s="416">
        <v>40558094.049488544</v>
      </c>
      <c r="Q18" s="417">
        <v>2.2617595674954097E-2</v>
      </c>
    </row>
    <row r="19" spans="1:17" x14ac:dyDescent="0.25">
      <c r="A19" s="430" t="s">
        <v>178</v>
      </c>
      <c r="B19" s="430" t="s">
        <v>169</v>
      </c>
      <c r="C19" s="255" t="s">
        <v>242</v>
      </c>
      <c r="D19" s="412">
        <v>371198790.47070956</v>
      </c>
      <c r="E19" s="412">
        <v>24834305.859337747</v>
      </c>
      <c r="F19" s="413">
        <v>7.169992006311604E-2</v>
      </c>
      <c r="G19" s="422">
        <v>9.4460951812077258</v>
      </c>
      <c r="H19" s="422">
        <v>0.4647049371084524</v>
      </c>
      <c r="I19" s="423">
        <v>2.0868533737084776</v>
      </c>
      <c r="J19" s="423">
        <v>-4.2245799886592383E-2</v>
      </c>
      <c r="K19" s="413">
        <v>-1.984210055150162E-2</v>
      </c>
      <c r="L19" s="414">
        <v>774637448.21030653</v>
      </c>
      <c r="M19" s="414">
        <v>37193110.261552453</v>
      </c>
      <c r="N19" s="413">
        <v>5.0435142488187423E-2</v>
      </c>
      <c r="O19" s="412">
        <v>179658619.37395892</v>
      </c>
      <c r="P19" s="412">
        <v>10125648.485070795</v>
      </c>
      <c r="Q19" s="413">
        <v>5.9726721191638549E-2</v>
      </c>
    </row>
    <row r="20" spans="1:17" x14ac:dyDescent="0.25">
      <c r="A20" s="430" t="s">
        <v>178</v>
      </c>
      <c r="B20" s="430" t="s">
        <v>169</v>
      </c>
      <c r="C20" s="259" t="s">
        <v>243</v>
      </c>
      <c r="D20" s="416">
        <v>2981177.7764277873</v>
      </c>
      <c r="E20" s="416">
        <v>-672495.69661920378</v>
      </c>
      <c r="F20" s="417">
        <v>-0.18406015249588634</v>
      </c>
      <c r="G20" s="424">
        <v>7.586363358708241E-2</v>
      </c>
      <c r="H20" s="424">
        <v>-1.8877798470444351E-2</v>
      </c>
      <c r="I20" s="425">
        <v>3.9671391567892771</v>
      </c>
      <c r="J20" s="425">
        <v>-0.10422928106705065</v>
      </c>
      <c r="K20" s="417">
        <v>-2.5600552408351882E-2</v>
      </c>
      <c r="L20" s="418">
        <v>11826747.090216665</v>
      </c>
      <c r="M20" s="418">
        <v>-3048703.7701797653</v>
      </c>
      <c r="N20" s="417">
        <v>-0.2049486633239779</v>
      </c>
      <c r="O20" s="416">
        <v>2877834.8230211767</v>
      </c>
      <c r="P20" s="416">
        <v>-935294.17962768069</v>
      </c>
      <c r="Q20" s="417">
        <v>-0.24528259573121236</v>
      </c>
    </row>
    <row r="21" spans="1:17" x14ac:dyDescent="0.25">
      <c r="A21" s="430" t="s">
        <v>193</v>
      </c>
      <c r="B21" s="430" t="s">
        <v>216</v>
      </c>
      <c r="C21" s="255" t="s">
        <v>44</v>
      </c>
      <c r="D21" s="412">
        <v>379719524.23969918</v>
      </c>
      <c r="E21" s="412">
        <v>379165.13540798426</v>
      </c>
      <c r="F21" s="413">
        <v>9.9953808316963514E-4</v>
      </c>
      <c r="G21" s="422">
        <v>100.00000000000001</v>
      </c>
      <c r="H21" s="422">
        <v>8.5265128291212022E-14</v>
      </c>
      <c r="I21" s="423">
        <v>2.3981222369608783</v>
      </c>
      <c r="J21" s="423">
        <v>8.7364621039407453E-3</v>
      </c>
      <c r="K21" s="413">
        <v>3.656363152351919E-3</v>
      </c>
      <c r="L21" s="414">
        <v>910613834.88742781</v>
      </c>
      <c r="M21" s="414">
        <v>4223377.0145119429</v>
      </c>
      <c r="N21" s="413">
        <v>4.6595559097380732E-3</v>
      </c>
      <c r="O21" s="412">
        <v>208382425.39719543</v>
      </c>
      <c r="P21" s="412">
        <v>3157264.5074351728</v>
      </c>
      <c r="Q21" s="413">
        <v>1.5384392896790781E-2</v>
      </c>
    </row>
    <row r="22" spans="1:17" x14ac:dyDescent="0.25">
      <c r="A22" s="430" t="s">
        <v>193</v>
      </c>
      <c r="B22" s="430" t="s">
        <v>96</v>
      </c>
      <c r="C22" s="259" t="s">
        <v>241</v>
      </c>
      <c r="D22" s="416">
        <v>347039387.49939424</v>
      </c>
      <c r="E22" s="416">
        <v>-287014.60006815195</v>
      </c>
      <c r="F22" s="417">
        <v>-8.2635411052327885E-4</v>
      </c>
      <c r="G22" s="424">
        <v>91.393611691224109</v>
      </c>
      <c r="H22" s="424">
        <v>-0.16701289393172658</v>
      </c>
      <c r="I22" s="425">
        <v>2.4253746148911151</v>
      </c>
      <c r="J22" s="425">
        <v>1.0054083047799534E-2</v>
      </c>
      <c r="K22" s="417">
        <v>4.1626288996626445E-3</v>
      </c>
      <c r="L22" s="418">
        <v>841700520.80839169</v>
      </c>
      <c r="M22" s="418">
        <v>2795930.5662930012</v>
      </c>
      <c r="N22" s="417">
        <v>3.3328349836375627E-3</v>
      </c>
      <c r="O22" s="416">
        <v>191941540.53768346</v>
      </c>
      <c r="P22" s="416">
        <v>2741856.0255973637</v>
      </c>
      <c r="Q22" s="417">
        <v>1.4491863623706061E-2</v>
      </c>
    </row>
    <row r="23" spans="1:17" x14ac:dyDescent="0.25">
      <c r="A23" s="430" t="s">
        <v>193</v>
      </c>
      <c r="B23" s="430" t="s">
        <v>96</v>
      </c>
      <c r="C23" s="255" t="s">
        <v>242</v>
      </c>
      <c r="D23" s="412">
        <v>32315385.462704748</v>
      </c>
      <c r="E23" s="412">
        <v>743213.25178935751</v>
      </c>
      <c r="F23" s="413">
        <v>2.3540136764248605E-2</v>
      </c>
      <c r="G23" s="422">
        <v>8.5103302305586901</v>
      </c>
      <c r="H23" s="422">
        <v>0.18741613687658365</v>
      </c>
      <c r="I23" s="423">
        <v>2.0927126121128627</v>
      </c>
      <c r="J23" s="423">
        <v>7.9450121700634924E-3</v>
      </c>
      <c r="K23" s="413">
        <v>3.8109821786761668E-3</v>
      </c>
      <c r="L23" s="414">
        <v>67626814.723090887</v>
      </c>
      <c r="M23" s="414">
        <v>1806173.0379600599</v>
      </c>
      <c r="N23" s="413">
        <v>2.7440829984616853E-2</v>
      </c>
      <c r="O23" s="412">
        <v>16125553.73603848</v>
      </c>
      <c r="P23" s="412">
        <v>494943.13236663118</v>
      </c>
      <c r="Q23" s="413">
        <v>3.1664990249988194E-2</v>
      </c>
    </row>
    <row r="24" spans="1:17" x14ac:dyDescent="0.25">
      <c r="A24" s="430" t="s">
        <v>193</v>
      </c>
      <c r="B24" s="430" t="s">
        <v>96</v>
      </c>
      <c r="C24" s="259" t="s">
        <v>243</v>
      </c>
      <c r="D24" s="416">
        <v>364751.2776018015</v>
      </c>
      <c r="E24" s="416">
        <v>-77033.516312645283</v>
      </c>
      <c r="F24" s="417">
        <v>-0.17436887229659404</v>
      </c>
      <c r="G24" s="424">
        <v>9.6058078217634957E-2</v>
      </c>
      <c r="H24" s="424">
        <v>-2.0403242944605909E-2</v>
      </c>
      <c r="I24" s="425">
        <v>3.5270592180067819</v>
      </c>
      <c r="J24" s="425">
        <v>-0.24225554480242195</v>
      </c>
      <c r="K24" s="417">
        <v>-6.4270447029972408E-2</v>
      </c>
      <c r="L24" s="418">
        <v>1286499.3559451846</v>
      </c>
      <c r="M24" s="418">
        <v>-378726.58974116133</v>
      </c>
      <c r="N24" s="417">
        <v>-0.22743255395595216</v>
      </c>
      <c r="O24" s="416">
        <v>315331.12347348878</v>
      </c>
      <c r="P24" s="416">
        <v>-79534.65052883554</v>
      </c>
      <c r="Q24" s="417">
        <v>-0.20142199138375405</v>
      </c>
    </row>
    <row r="25" spans="1:17" x14ac:dyDescent="0.25">
      <c r="A25" s="430" t="s">
        <v>193</v>
      </c>
      <c r="B25" s="430" t="s">
        <v>240</v>
      </c>
      <c r="C25" s="255" t="s">
        <v>44</v>
      </c>
      <c r="D25" s="412">
        <v>4266881279.6326461</v>
      </c>
      <c r="E25" s="412">
        <v>86311275.265599251</v>
      </c>
      <c r="F25" s="413">
        <v>2.0645815086325073E-2</v>
      </c>
      <c r="G25" s="422">
        <v>100.00000000000003</v>
      </c>
      <c r="H25" s="422">
        <v>2.8421709430404007E-14</v>
      </c>
      <c r="I25" s="423">
        <v>2.2983301960873268</v>
      </c>
      <c r="J25" s="423">
        <v>4.2069973579811126E-2</v>
      </c>
      <c r="K25" s="413">
        <v>1.8645887189845625E-2</v>
      </c>
      <c r="L25" s="414">
        <v>9806702088.0994434</v>
      </c>
      <c r="M25" s="414">
        <v>374248279.83800507</v>
      </c>
      <c r="N25" s="413">
        <v>3.9676661815212788E-2</v>
      </c>
      <c r="O25" s="412">
        <v>2190586159.3987765</v>
      </c>
      <c r="P25" s="412">
        <v>57872332.10386014</v>
      </c>
      <c r="Q25" s="413">
        <v>2.7135535655650543E-2</v>
      </c>
    </row>
    <row r="26" spans="1:17" x14ac:dyDescent="0.25">
      <c r="A26" s="430" t="s">
        <v>193</v>
      </c>
      <c r="B26" s="430" t="s">
        <v>168</v>
      </c>
      <c r="C26" s="259" t="s">
        <v>241</v>
      </c>
      <c r="D26" s="416">
        <v>3861733361.7049341</v>
      </c>
      <c r="E26" s="416">
        <v>60328499.80099678</v>
      </c>
      <c r="F26" s="417">
        <v>1.5870053833408629E-2</v>
      </c>
      <c r="G26" s="424">
        <v>90.504823280140769</v>
      </c>
      <c r="H26" s="424">
        <v>-0.42547708399543183</v>
      </c>
      <c r="I26" s="425">
        <v>2.3190032466273931</v>
      </c>
      <c r="J26" s="425">
        <v>5.1701769279283827E-2</v>
      </c>
      <c r="K26" s="417">
        <v>2.2803217744009705E-2</v>
      </c>
      <c r="L26" s="418">
        <v>8955372203.403059</v>
      </c>
      <c r="M26" s="418">
        <v>336441344.00997734</v>
      </c>
      <c r="N26" s="417">
        <v>3.903515987059078E-2</v>
      </c>
      <c r="O26" s="416">
        <v>1992813804.5161996</v>
      </c>
      <c r="P26" s="416">
        <v>47987115.773133755</v>
      </c>
      <c r="Q26" s="417">
        <v>2.4674237581626179E-2</v>
      </c>
    </row>
    <row r="27" spans="1:17" x14ac:dyDescent="0.25">
      <c r="A27" s="430" t="s">
        <v>193</v>
      </c>
      <c r="B27" s="430" t="s">
        <v>168</v>
      </c>
      <c r="C27" s="255" t="s">
        <v>242</v>
      </c>
      <c r="D27" s="412">
        <v>401832562.27476901</v>
      </c>
      <c r="E27" s="412">
        <v>26609626.863672376</v>
      </c>
      <c r="F27" s="413">
        <v>7.0916845300297807E-2</v>
      </c>
      <c r="G27" s="422">
        <v>9.4174769800336371</v>
      </c>
      <c r="H27" s="422">
        <v>0.44207565870337184</v>
      </c>
      <c r="I27" s="423">
        <v>2.0858998120055596</v>
      </c>
      <c r="J27" s="423">
        <v>-3.9337380946051326E-2</v>
      </c>
      <c r="K27" s="413">
        <v>-1.8509642630250633E-2</v>
      </c>
      <c r="L27" s="414">
        <v>838182466.10665309</v>
      </c>
      <c r="M27" s="414">
        <v>40744728.122510433</v>
      </c>
      <c r="N27" s="413">
        <v>5.1094557207073961E-2</v>
      </c>
      <c r="O27" s="412">
        <v>194580613.444464</v>
      </c>
      <c r="P27" s="412">
        <v>10809428.915273398</v>
      </c>
      <c r="Q27" s="413">
        <v>5.8820042668639411E-2</v>
      </c>
    </row>
    <row r="28" spans="1:17" x14ac:dyDescent="0.25">
      <c r="A28" s="430" t="s">
        <v>193</v>
      </c>
      <c r="B28" s="430" t="s">
        <v>168</v>
      </c>
      <c r="C28" s="259" t="s">
        <v>243</v>
      </c>
      <c r="D28" s="416">
        <v>3315355.6529017524</v>
      </c>
      <c r="E28" s="416">
        <v>-626851.39910171833</v>
      </c>
      <c r="F28" s="417">
        <v>-0.1590102678100446</v>
      </c>
      <c r="G28" s="424">
        <v>7.769973982466151E-2</v>
      </c>
      <c r="H28" s="424">
        <v>-1.6598574708653779E-2</v>
      </c>
      <c r="I28" s="425">
        <v>3.9656133356986287</v>
      </c>
      <c r="J28" s="425">
        <v>-0.11464187972447304</v>
      </c>
      <c r="K28" s="417">
        <v>-2.8096742402566908E-2</v>
      </c>
      <c r="L28" s="418">
        <v>13147418.589731023</v>
      </c>
      <c r="M28" s="418">
        <v>-2937792.2944838703</v>
      </c>
      <c r="N28" s="417">
        <v>-0.18263933967858959</v>
      </c>
      <c r="O28" s="416">
        <v>3191741.4381131469</v>
      </c>
      <c r="P28" s="416">
        <v>-924212.5845467872</v>
      </c>
      <c r="Q28" s="417">
        <v>-0.22454395249768</v>
      </c>
    </row>
    <row r="29" spans="1:17" x14ac:dyDescent="0.25">
      <c r="A29" s="430" t="s">
        <v>193</v>
      </c>
      <c r="B29" s="430" t="s">
        <v>223</v>
      </c>
      <c r="C29" s="255" t="s">
        <v>44</v>
      </c>
      <c r="D29" s="412">
        <v>3900071928.3939676</v>
      </c>
      <c r="E29" s="412">
        <v>75170495.5128479</v>
      </c>
      <c r="F29" s="413">
        <v>1.9652923567294509E-2</v>
      </c>
      <c r="G29" s="422">
        <v>100</v>
      </c>
      <c r="H29" s="422">
        <v>0</v>
      </c>
      <c r="I29" s="423">
        <v>2.2956820276454999</v>
      </c>
      <c r="J29" s="423">
        <v>3.6917672619332986E-2</v>
      </c>
      <c r="K29" s="413">
        <v>1.6344189484478255E-2</v>
      </c>
      <c r="L29" s="414">
        <v>8953325032.5387592</v>
      </c>
      <c r="M29" s="414">
        <v>313774014.45837593</v>
      </c>
      <c r="N29" s="413">
        <v>3.6318324158480769E-2</v>
      </c>
      <c r="O29" s="412">
        <v>1998194815.0064595</v>
      </c>
      <c r="P29" s="412">
        <v>51310967.472217083</v>
      </c>
      <c r="Q29" s="413">
        <v>2.6355433344009298E-2</v>
      </c>
    </row>
    <row r="30" spans="1:17" x14ac:dyDescent="0.25">
      <c r="A30" s="430" t="s">
        <v>193</v>
      </c>
      <c r="B30" s="430" t="s">
        <v>169</v>
      </c>
      <c r="C30" s="259" t="s">
        <v>241</v>
      </c>
      <c r="D30" s="416">
        <v>3525983678.0507126</v>
      </c>
      <c r="E30" s="416">
        <v>50985137.979091644</v>
      </c>
      <c r="F30" s="417">
        <v>1.4671988316300363E-2</v>
      </c>
      <c r="G30" s="424">
        <v>90.408170484760703</v>
      </c>
      <c r="H30" s="424">
        <v>-0.44380573084771413</v>
      </c>
      <c r="I30" s="425">
        <v>2.316269095366315</v>
      </c>
      <c r="J30" s="425">
        <v>4.6467236611325458E-2</v>
      </c>
      <c r="K30" s="417">
        <v>2.0471935218527502E-2</v>
      </c>
      <c r="L30" s="418">
        <v>8167127024.2349167</v>
      </c>
      <c r="M30" s="418">
        <v>279568878.80947685</v>
      </c>
      <c r="N30" s="417">
        <v>3.5444287529166285E-2</v>
      </c>
      <c r="O30" s="416">
        <v>1815706360.5733845</v>
      </c>
      <c r="P30" s="416">
        <v>42110223.251380444</v>
      </c>
      <c r="Q30" s="417">
        <v>2.3742847858793655E-2</v>
      </c>
    </row>
    <row r="31" spans="1:17" x14ac:dyDescent="0.25">
      <c r="A31" s="430" t="s">
        <v>193</v>
      </c>
      <c r="B31" s="430" t="s">
        <v>169</v>
      </c>
      <c r="C31" s="255" t="s">
        <v>242</v>
      </c>
      <c r="D31" s="412">
        <v>371107429.30576247</v>
      </c>
      <c r="E31" s="412">
        <v>24857323.80767709</v>
      </c>
      <c r="F31" s="413">
        <v>7.1790082986168333E-2</v>
      </c>
      <c r="G31" s="422">
        <v>9.5153996161958698</v>
      </c>
      <c r="H31" s="422">
        <v>0.4628760002533987</v>
      </c>
      <c r="I31" s="423">
        <v>2.086654848517433</v>
      </c>
      <c r="J31" s="423">
        <v>-4.2216778313016068E-2</v>
      </c>
      <c r="K31" s="413">
        <v>-1.9830589022349895E-2</v>
      </c>
      <c r="L31" s="414">
        <v>774373116.68170977</v>
      </c>
      <c r="M31" s="414">
        <v>37251091.299786091</v>
      </c>
      <c r="N31" s="413">
        <v>5.0535854332239297E-2</v>
      </c>
      <c r="O31" s="412">
        <v>179610957.67384866</v>
      </c>
      <c r="P31" s="412">
        <v>10135537.480401546</v>
      </c>
      <c r="Q31" s="413">
        <v>5.980535389044838E-2</v>
      </c>
    </row>
    <row r="32" spans="1:17" x14ac:dyDescent="0.25">
      <c r="A32" s="430" t="s">
        <v>193</v>
      </c>
      <c r="B32" s="430" t="s">
        <v>169</v>
      </c>
      <c r="C32" s="259" t="s">
        <v>243</v>
      </c>
      <c r="D32" s="416">
        <v>2980821.0374735892</v>
      </c>
      <c r="E32" s="416">
        <v>-671966.27394083515</v>
      </c>
      <c r="F32" s="417">
        <v>-0.18395986862991973</v>
      </c>
      <c r="G32" s="424">
        <v>7.6429899042940938E-2</v>
      </c>
      <c r="H32" s="424">
        <v>-1.9070269406182977E-2</v>
      </c>
      <c r="I32" s="425">
        <v>3.9669914676108848</v>
      </c>
      <c r="J32" s="425">
        <v>-0.10410438473990569</v>
      </c>
      <c r="K32" s="417">
        <v>-2.5571587728594559E-2</v>
      </c>
      <c r="L32" s="418">
        <v>11824891.622132754</v>
      </c>
      <c r="M32" s="418">
        <v>-3045955.6508861054</v>
      </c>
      <c r="N32" s="417">
        <v>-0.20482731043930361</v>
      </c>
      <c r="O32" s="416">
        <v>2877496.7592262062</v>
      </c>
      <c r="P32" s="416">
        <v>-934793.25956501951</v>
      </c>
      <c r="Q32" s="417">
        <v>-0.24520517981510159</v>
      </c>
    </row>
    <row r="33" spans="1:17" x14ac:dyDescent="0.25">
      <c r="A33" s="430" t="s">
        <v>194</v>
      </c>
      <c r="B33" s="430" t="s">
        <v>216</v>
      </c>
      <c r="C33" s="255" t="s">
        <v>44</v>
      </c>
      <c r="D33" s="412">
        <v>207496250.1779907</v>
      </c>
      <c r="E33" s="412">
        <v>-3718880.3642422557</v>
      </c>
      <c r="F33" s="413">
        <v>-1.7607073672682067E-2</v>
      </c>
      <c r="G33" s="422">
        <v>100.00000000000006</v>
      </c>
      <c r="H33" s="422">
        <v>8.5265128291212022E-14</v>
      </c>
      <c r="I33" s="423">
        <v>2.6032178082058191</v>
      </c>
      <c r="J33" s="423">
        <v>3.4419308711869157E-2</v>
      </c>
      <c r="K33" s="413">
        <v>1.3398991286646157E-2</v>
      </c>
      <c r="L33" s="414">
        <v>540157933.59927523</v>
      </c>
      <c r="M33" s="414">
        <v>-2411176.808031559</v>
      </c>
      <c r="N33" s="413">
        <v>-4.4439994127595797E-3</v>
      </c>
      <c r="O33" s="412">
        <v>125529754.77327847</v>
      </c>
      <c r="P33" s="412">
        <v>-688541.00485418737</v>
      </c>
      <c r="Q33" s="413">
        <v>-5.4551600511585831E-3</v>
      </c>
    </row>
    <row r="34" spans="1:17" x14ac:dyDescent="0.25">
      <c r="A34" s="430" t="s">
        <v>194</v>
      </c>
      <c r="B34" s="430" t="s">
        <v>96</v>
      </c>
      <c r="C34" s="259" t="s">
        <v>241</v>
      </c>
      <c r="D34" s="416">
        <v>186911064.12859115</v>
      </c>
      <c r="E34" s="416">
        <v>-3353133.7289981544</v>
      </c>
      <c r="F34" s="417">
        <v>-1.76235664237154E-2</v>
      </c>
      <c r="G34" s="424">
        <v>90.079249127759439</v>
      </c>
      <c r="H34" s="424">
        <v>-1.5123068696425435E-3</v>
      </c>
      <c r="I34" s="425">
        <v>2.6499210852654422</v>
      </c>
      <c r="J34" s="425">
        <v>3.6164947874847808E-2</v>
      </c>
      <c r="K34" s="417">
        <v>1.3836389461701105E-2</v>
      </c>
      <c r="L34" s="418">
        <v>495299569.90375495</v>
      </c>
      <c r="M34" s="418">
        <v>-2004644.9722174406</v>
      </c>
      <c r="N34" s="417">
        <v>-4.0310234907568578E-3</v>
      </c>
      <c r="O34" s="416">
        <v>115116924.98909307</v>
      </c>
      <c r="P34" s="416">
        <v>-601546.34585390985</v>
      </c>
      <c r="Q34" s="417">
        <v>-5.1983606326144313E-3</v>
      </c>
    </row>
    <row r="35" spans="1:17" x14ac:dyDescent="0.25">
      <c r="A35" s="430" t="s">
        <v>194</v>
      </c>
      <c r="B35" s="430" t="s">
        <v>96</v>
      </c>
      <c r="C35" s="255" t="s">
        <v>242</v>
      </c>
      <c r="D35" s="412">
        <v>20296895.647542331</v>
      </c>
      <c r="E35" s="412">
        <v>-298385.5602982901</v>
      </c>
      <c r="F35" s="413">
        <v>-1.4488054680442758E-2</v>
      </c>
      <c r="G35" s="422">
        <v>9.7818132280133359</v>
      </c>
      <c r="H35" s="422">
        <v>3.0958185115478543E-2</v>
      </c>
      <c r="I35" s="423">
        <v>2.1592216574145451</v>
      </c>
      <c r="J35" s="423">
        <v>2.7686752378883295E-2</v>
      </c>
      <c r="K35" s="413">
        <v>1.2989115173987769E-2</v>
      </c>
      <c r="L35" s="414">
        <v>43825496.660456419</v>
      </c>
      <c r="M35" s="414">
        <v>-74064.113080888987</v>
      </c>
      <c r="N35" s="413">
        <v>-1.6871265173462715E-3</v>
      </c>
      <c r="O35" s="412">
        <v>10145215.867530022</v>
      </c>
      <c r="P35" s="412">
        <v>-34520.670604724437</v>
      </c>
      <c r="Q35" s="413">
        <v>-3.3911163098774783E-3</v>
      </c>
    </row>
    <row r="36" spans="1:17" x14ac:dyDescent="0.25">
      <c r="A36" s="430" t="s">
        <v>194</v>
      </c>
      <c r="B36" s="430" t="s">
        <v>96</v>
      </c>
      <c r="C36" s="259" t="s">
        <v>243</v>
      </c>
      <c r="D36" s="416">
        <v>288290.40185728576</v>
      </c>
      <c r="E36" s="416">
        <v>-67361.074945740052</v>
      </c>
      <c r="F36" s="417">
        <v>-0.18940192671559564</v>
      </c>
      <c r="G36" s="424">
        <v>0.1389376442273004</v>
      </c>
      <c r="H36" s="424">
        <v>-2.9445878245732082E-2</v>
      </c>
      <c r="I36" s="425">
        <v>3.5827312612897315</v>
      </c>
      <c r="J36" s="425">
        <v>-0.25623707386292072</v>
      </c>
      <c r="K36" s="417">
        <v>-6.6746336904269288E-2</v>
      </c>
      <c r="L36" s="418">
        <v>1032867.035063877</v>
      </c>
      <c r="M36" s="418">
        <v>-332467.72273321706</v>
      </c>
      <c r="N36" s="417">
        <v>-0.24350637880898798</v>
      </c>
      <c r="O36" s="416">
        <v>267613.91665538494</v>
      </c>
      <c r="P36" s="416">
        <v>-52473.988395559136</v>
      </c>
      <c r="Q36" s="417">
        <v>-0.16393617992909654</v>
      </c>
    </row>
    <row r="37" spans="1:17" x14ac:dyDescent="0.25">
      <c r="A37" s="430" t="s">
        <v>194</v>
      </c>
      <c r="B37" s="430" t="s">
        <v>240</v>
      </c>
      <c r="C37" s="255" t="s">
        <v>44</v>
      </c>
      <c r="D37" s="412">
        <v>2334289388.631124</v>
      </c>
      <c r="E37" s="412">
        <v>20328123.022592068</v>
      </c>
      <c r="F37" s="413">
        <v>8.7849884631695085E-3</v>
      </c>
      <c r="G37" s="422">
        <v>100.00000000000001</v>
      </c>
      <c r="H37" s="422">
        <v>4.2632564145606011E-14</v>
      </c>
      <c r="I37" s="423">
        <v>2.4728122554029524</v>
      </c>
      <c r="J37" s="423">
        <v>4.089678630544169E-2</v>
      </c>
      <c r="K37" s="413">
        <v>1.681669730100388E-2</v>
      </c>
      <c r="L37" s="414">
        <v>5772259407.8641081</v>
      </c>
      <c r="M37" s="414">
        <v>144901211.13826561</v>
      </c>
      <c r="N37" s="413">
        <v>2.5749420255951231E-2</v>
      </c>
      <c r="O37" s="412">
        <v>1305835933.5230398</v>
      </c>
      <c r="P37" s="412">
        <v>19137716.654398441</v>
      </c>
      <c r="Q37" s="413">
        <v>1.4873508335911688E-2</v>
      </c>
    </row>
    <row r="38" spans="1:17" x14ac:dyDescent="0.25">
      <c r="A38" s="430" t="s">
        <v>194</v>
      </c>
      <c r="B38" s="430" t="s">
        <v>168</v>
      </c>
      <c r="C38" s="259" t="s">
        <v>241</v>
      </c>
      <c r="D38" s="416">
        <v>2077055430.1286511</v>
      </c>
      <c r="E38" s="416">
        <v>8142976.7091748714</v>
      </c>
      <c r="F38" s="417">
        <v>3.9358730214592921E-3</v>
      </c>
      <c r="G38" s="424">
        <v>88.980202722280296</v>
      </c>
      <c r="H38" s="424">
        <v>-0.429783700953422</v>
      </c>
      <c r="I38" s="425">
        <v>2.5087756561792367</v>
      </c>
      <c r="J38" s="425">
        <v>5.246435127883009E-2</v>
      </c>
      <c r="K38" s="417">
        <v>2.135899923359157E-2</v>
      </c>
      <c r="L38" s="418">
        <v>5210866099.6416531</v>
      </c>
      <c r="M38" s="418">
        <v>128973051.45815754</v>
      </c>
      <c r="N38" s="417">
        <v>2.5378938563899629E-2</v>
      </c>
      <c r="O38" s="416">
        <v>1180251155.3717005</v>
      </c>
      <c r="P38" s="416">
        <v>14809553.647154808</v>
      </c>
      <c r="Q38" s="417">
        <v>1.2707246442241792E-2</v>
      </c>
    </row>
    <row r="39" spans="1:17" x14ac:dyDescent="0.25">
      <c r="A39" s="430" t="s">
        <v>194</v>
      </c>
      <c r="B39" s="430" t="s">
        <v>168</v>
      </c>
      <c r="C39" s="255" t="s">
        <v>242</v>
      </c>
      <c r="D39" s="412">
        <v>254677078.01386517</v>
      </c>
      <c r="E39" s="412">
        <v>12859892.432371616</v>
      </c>
      <c r="F39" s="413">
        <v>5.318022538988558E-2</v>
      </c>
      <c r="G39" s="422">
        <v>10.91026156629248</v>
      </c>
      <c r="H39" s="422">
        <v>0.45990575543582324</v>
      </c>
      <c r="I39" s="423">
        <v>2.1635825384130136</v>
      </c>
      <c r="J39" s="423">
        <v>-3.6775033948218461E-2</v>
      </c>
      <c r="K39" s="413">
        <v>-1.6713208075883185E-2</v>
      </c>
      <c r="L39" s="414">
        <v>551014878.92484748</v>
      </c>
      <c r="M39" s="414">
        <v>18930603.503526807</v>
      </c>
      <c r="N39" s="413">
        <v>3.5578205141538852E-2</v>
      </c>
      <c r="O39" s="412">
        <v>122994866.94168518</v>
      </c>
      <c r="P39" s="412">
        <v>5155566.4443265796</v>
      </c>
      <c r="Q39" s="413">
        <v>4.3750823558581314E-2</v>
      </c>
    </row>
    <row r="40" spans="1:17" x14ac:dyDescent="0.25">
      <c r="A40" s="430" t="s">
        <v>194</v>
      </c>
      <c r="B40" s="430" t="s">
        <v>168</v>
      </c>
      <c r="C40" s="259" t="s">
        <v>243</v>
      </c>
      <c r="D40" s="416">
        <v>2556880.4886043202</v>
      </c>
      <c r="E40" s="416">
        <v>-674746.11895143101</v>
      </c>
      <c r="F40" s="417">
        <v>-0.20879457960082118</v>
      </c>
      <c r="G40" s="424">
        <v>0.10953571142709639</v>
      </c>
      <c r="H40" s="424">
        <v>-3.0122054482217026E-2</v>
      </c>
      <c r="I40" s="425">
        <v>4.0590201004165429</v>
      </c>
      <c r="J40" s="425">
        <v>-8.1579896421141385E-2</v>
      </c>
      <c r="K40" s="417">
        <v>-1.970243358050686E-2</v>
      </c>
      <c r="L40" s="418">
        <v>10378429.297607807</v>
      </c>
      <c r="M40" s="418">
        <v>-3002443.8234181125</v>
      </c>
      <c r="N40" s="417">
        <v>-0.22438325184477298</v>
      </c>
      <c r="O40" s="416">
        <v>2589911.2096540271</v>
      </c>
      <c r="P40" s="416">
        <v>-827403.43708302919</v>
      </c>
      <c r="Q40" s="417">
        <v>-0.24212094074306451</v>
      </c>
    </row>
    <row r="41" spans="1:17" x14ac:dyDescent="0.25">
      <c r="A41" s="430" t="s">
        <v>194</v>
      </c>
      <c r="B41" s="430" t="s">
        <v>223</v>
      </c>
      <c r="C41" s="255" t="s">
        <v>44</v>
      </c>
      <c r="D41" s="412">
        <v>2132755389.4436069</v>
      </c>
      <c r="E41" s="412">
        <v>18106054.371195555</v>
      </c>
      <c r="F41" s="413">
        <v>8.5622018132739501E-3</v>
      </c>
      <c r="G41" s="422">
        <v>100.00000000000003</v>
      </c>
      <c r="H41" s="422">
        <v>1.4210854715202004E-14</v>
      </c>
      <c r="I41" s="423">
        <v>2.469703812103861</v>
      </c>
      <c r="J41" s="423">
        <v>3.5801385909004946E-2</v>
      </c>
      <c r="K41" s="413">
        <v>1.4709458162206014E-2</v>
      </c>
      <c r="L41" s="414">
        <v>5267274115.5939302</v>
      </c>
      <c r="M41" s="414">
        <v>120423968.40984917</v>
      </c>
      <c r="N41" s="413">
        <v>2.339760532482861E-2</v>
      </c>
      <c r="O41" s="412">
        <v>1189821826.874177</v>
      </c>
      <c r="P41" s="412">
        <v>16675827.041948557</v>
      </c>
      <c r="Q41" s="413">
        <v>1.4214622088242526E-2</v>
      </c>
    </row>
    <row r="42" spans="1:17" x14ac:dyDescent="0.25">
      <c r="A42" s="430" t="s">
        <v>194</v>
      </c>
      <c r="B42" s="430" t="s">
        <v>169</v>
      </c>
      <c r="C42" s="259" t="s">
        <v>241</v>
      </c>
      <c r="D42" s="416">
        <v>1895675426.1794415</v>
      </c>
      <c r="E42" s="416">
        <v>6971096.4118139744</v>
      </c>
      <c r="F42" s="417">
        <v>3.6909410869363801E-3</v>
      </c>
      <c r="G42" s="424">
        <v>88.883865236602958</v>
      </c>
      <c r="H42" s="424">
        <v>-0.43138426801307617</v>
      </c>
      <c r="I42" s="425">
        <v>2.5053461992376675</v>
      </c>
      <c r="J42" s="425">
        <v>4.7394153880060852E-2</v>
      </c>
      <c r="K42" s="417">
        <v>1.928196848655991E-2</v>
      </c>
      <c r="L42" s="418">
        <v>4749323223.9669094</v>
      </c>
      <c r="M42" s="418">
        <v>106978553.53880215</v>
      </c>
      <c r="N42" s="417">
        <v>2.3044078183220466E-2</v>
      </c>
      <c r="O42" s="416">
        <v>1074175269.8116291</v>
      </c>
      <c r="P42" s="416">
        <v>12746767.047830105</v>
      </c>
      <c r="Q42" s="417">
        <v>1.2009067982100967E-2</v>
      </c>
    </row>
    <row r="43" spans="1:17" x14ac:dyDescent="0.25">
      <c r="A43" s="430" t="s">
        <v>194</v>
      </c>
      <c r="B43" s="430" t="s">
        <v>169</v>
      </c>
      <c r="C43" s="255" t="s">
        <v>242</v>
      </c>
      <c r="D43" s="412">
        <v>234795669.62882274</v>
      </c>
      <c r="E43" s="412">
        <v>11841920.72892496</v>
      </c>
      <c r="F43" s="413">
        <v>5.3113799554192598E-2</v>
      </c>
      <c r="G43" s="422">
        <v>11.009029483220591</v>
      </c>
      <c r="H43" s="422">
        <v>0.46573300365258241</v>
      </c>
      <c r="I43" s="423">
        <v>2.1663984960077505</v>
      </c>
      <c r="J43" s="423">
        <v>-4.0998809429211747E-2</v>
      </c>
      <c r="K43" s="413">
        <v>-1.8573371149918971E-2</v>
      </c>
      <c r="L43" s="414">
        <v>508660985.55301428</v>
      </c>
      <c r="M43" s="414">
        <v>16513480.994310796</v>
      </c>
      <c r="N43" s="413">
        <v>3.3553926091971199E-2</v>
      </c>
      <c r="O43" s="412">
        <v>113313095.56254905</v>
      </c>
      <c r="P43" s="412">
        <v>4757006.7272772789</v>
      </c>
      <c r="Q43" s="413">
        <v>4.3820726946931454E-2</v>
      </c>
    </row>
    <row r="44" spans="1:17" x14ac:dyDescent="0.25">
      <c r="A44" s="430" t="s">
        <v>194</v>
      </c>
      <c r="B44" s="430" t="s">
        <v>169</v>
      </c>
      <c r="C44" s="259" t="s">
        <v>243</v>
      </c>
      <c r="D44" s="416">
        <v>2284293.6353399465</v>
      </c>
      <c r="E44" s="416">
        <v>-706962.76954266289</v>
      </c>
      <c r="F44" s="417">
        <v>-0.23634308593161452</v>
      </c>
      <c r="G44" s="424">
        <v>0.10710528017635784</v>
      </c>
      <c r="H44" s="424">
        <v>-3.4348735639469191E-2</v>
      </c>
      <c r="I44" s="425">
        <v>4.0668616023283093</v>
      </c>
      <c r="J44" s="425">
        <v>-6.4503457884549142E-2</v>
      </c>
      <c r="K44" s="417">
        <v>-1.5613110181366002E-2</v>
      </c>
      <c r="L44" s="418">
        <v>9289906.0740069728</v>
      </c>
      <c r="M44" s="418">
        <v>-3068066.1232629679</v>
      </c>
      <c r="N44" s="417">
        <v>-0.24826614547172626</v>
      </c>
      <c r="O44" s="416">
        <v>2333461.4999988712</v>
      </c>
      <c r="P44" s="416">
        <v>-827946.73315884033</v>
      </c>
      <c r="Q44" s="417">
        <v>-0.26189174952956384</v>
      </c>
    </row>
    <row r="45" spans="1:17" x14ac:dyDescent="0.25">
      <c r="A45" s="430" t="s">
        <v>195</v>
      </c>
      <c r="B45" s="430" t="s">
        <v>216</v>
      </c>
      <c r="C45" s="255" t="s">
        <v>44</v>
      </c>
      <c r="D45" s="412">
        <v>2572832.7908804812</v>
      </c>
      <c r="E45" s="412">
        <v>-118778.23604667652</v>
      </c>
      <c r="F45" s="413">
        <v>-4.412904942742716E-2</v>
      </c>
      <c r="G45" s="422">
        <v>100.00000000000006</v>
      </c>
      <c r="H45" s="422">
        <v>1.2789769243681803E-13</v>
      </c>
      <c r="I45" s="423">
        <v>2.675083306262136</v>
      </c>
      <c r="J45" s="423">
        <v>-7.5963076563883458E-2</v>
      </c>
      <c r="K45" s="413">
        <v>-2.7612430324002821E-2</v>
      </c>
      <c r="L45" s="414">
        <v>6882542.0486881966</v>
      </c>
      <c r="M45" s="414">
        <v>-522204.73091438785</v>
      </c>
      <c r="N45" s="413">
        <v>-7.0522969448850586E-2</v>
      </c>
      <c r="O45" s="412">
        <v>1556070.7750216722</v>
      </c>
      <c r="P45" s="412">
        <v>-149686.78859093436</v>
      </c>
      <c r="Q45" s="413">
        <v>-8.7753847196147983E-2</v>
      </c>
    </row>
    <row r="46" spans="1:17" x14ac:dyDescent="0.25">
      <c r="A46" s="430" t="s">
        <v>195</v>
      </c>
      <c r="B46" s="430" t="s">
        <v>96</v>
      </c>
      <c r="C46" s="259" t="s">
        <v>241</v>
      </c>
      <c r="D46" s="416">
        <v>2566630.2478135349</v>
      </c>
      <c r="E46" s="416">
        <v>-114525.89016377507</v>
      </c>
      <c r="F46" s="417">
        <v>-4.2715114029194326E-2</v>
      </c>
      <c r="G46" s="424">
        <v>99.758921641199152</v>
      </c>
      <c r="H46" s="424">
        <v>0.14734659730379462</v>
      </c>
      <c r="I46" s="425">
        <v>2.6745775152481355</v>
      </c>
      <c r="J46" s="425">
        <v>-7.5650101715431184E-2</v>
      </c>
      <c r="K46" s="417">
        <v>-2.7506851159815604E-2</v>
      </c>
      <c r="L46" s="418">
        <v>6864651.550757831</v>
      </c>
      <c r="M46" s="418">
        <v>-509138.10529874638</v>
      </c>
      <c r="N46" s="417">
        <v>-6.9047006905134295E-2</v>
      </c>
      <c r="O46" s="416">
        <v>1552920.0817835331</v>
      </c>
      <c r="P46" s="416">
        <v>-147401.20639523887</v>
      </c>
      <c r="Q46" s="417">
        <v>-8.6690208150673395E-2</v>
      </c>
    </row>
    <row r="47" spans="1:17" x14ac:dyDescent="0.25">
      <c r="A47" s="430" t="s">
        <v>195</v>
      </c>
      <c r="B47" s="430" t="s">
        <v>96</v>
      </c>
      <c r="C47" s="255" t="s">
        <v>242</v>
      </c>
      <c r="D47" s="412">
        <v>6202.5430669460538</v>
      </c>
      <c r="E47" s="412">
        <v>-3890.5021590414426</v>
      </c>
      <c r="F47" s="413">
        <v>-0.38546366056343501</v>
      </c>
      <c r="G47" s="422">
        <v>0.24107835880090006</v>
      </c>
      <c r="H47" s="422">
        <v>-0.13390320892993512</v>
      </c>
      <c r="I47" s="423">
        <v>2.8843810897027025</v>
      </c>
      <c r="J47" s="423">
        <v>3.5377970969197037E-3</v>
      </c>
      <c r="K47" s="413">
        <v>1.2280421868138798E-3</v>
      </c>
      <c r="L47" s="414">
        <v>17890.4979303658</v>
      </c>
      <c r="M47" s="414">
        <v>-11185.983710887096</v>
      </c>
      <c r="N47" s="413">
        <v>-0.3847089840132768</v>
      </c>
      <c r="O47" s="412">
        <v>3150.6932381391525</v>
      </c>
      <c r="P47" s="412">
        <v>-1943.0244716963607</v>
      </c>
      <c r="Q47" s="413">
        <v>-0.38145507513000854</v>
      </c>
    </row>
    <row r="48" spans="1:17" x14ac:dyDescent="0.25">
      <c r="A48" s="430" t="s">
        <v>195</v>
      </c>
      <c r="B48" s="430" t="s">
        <v>96</v>
      </c>
      <c r="C48" s="259" t="s">
        <v>243</v>
      </c>
      <c r="D48" s="421"/>
      <c r="E48" s="416">
        <v>-361.84372386016844</v>
      </c>
      <c r="F48" s="417">
        <v>-1</v>
      </c>
      <c r="G48" s="421"/>
      <c r="H48" s="424">
        <v>-1.3443388373737729E-2</v>
      </c>
      <c r="I48" s="421"/>
      <c r="J48" s="425">
        <v>-5.1973871059358139</v>
      </c>
      <c r="K48" s="417">
        <v>-1</v>
      </c>
      <c r="L48" s="421"/>
      <c r="M48" s="418">
        <v>-1880.6419047546387</v>
      </c>
      <c r="N48" s="417">
        <v>-1</v>
      </c>
      <c r="O48" s="421"/>
      <c r="P48" s="416">
        <v>-342.55772399902344</v>
      </c>
      <c r="Q48" s="417">
        <v>-1</v>
      </c>
    </row>
    <row r="49" spans="1:17" x14ac:dyDescent="0.25">
      <c r="A49" s="430" t="s">
        <v>195</v>
      </c>
      <c r="B49" s="430" t="s">
        <v>240</v>
      </c>
      <c r="C49" s="255" t="s">
        <v>44</v>
      </c>
      <c r="D49" s="412">
        <v>32439712.130116586</v>
      </c>
      <c r="E49" s="412">
        <v>-1994813.563368585</v>
      </c>
      <c r="F49" s="413">
        <v>-5.793062408134151E-2</v>
      </c>
      <c r="G49" s="422">
        <v>100.00000000000003</v>
      </c>
      <c r="H49" s="422">
        <v>-2.8421709430404007E-14</v>
      </c>
      <c r="I49" s="423">
        <v>2.6769917646780539</v>
      </c>
      <c r="J49" s="423">
        <v>1.5290756284698226E-2</v>
      </c>
      <c r="K49" s="413">
        <v>5.7447309958859596E-3</v>
      </c>
      <c r="L49" s="414">
        <v>86840842.220848873</v>
      </c>
      <c r="M49" s="414">
        <v>-4813569.5410475135</v>
      </c>
      <c r="N49" s="413">
        <v>-5.2518688937226533E-2</v>
      </c>
      <c r="O49" s="412">
        <v>19881836.806576863</v>
      </c>
      <c r="P49" s="412">
        <v>-1607960.5161587819</v>
      </c>
      <c r="Q49" s="413">
        <v>-7.4824368606659766E-2</v>
      </c>
    </row>
    <row r="50" spans="1:17" x14ac:dyDescent="0.25">
      <c r="A50" s="430" t="s">
        <v>195</v>
      </c>
      <c r="B50" s="430" t="s">
        <v>168</v>
      </c>
      <c r="C50" s="259" t="s">
        <v>241</v>
      </c>
      <c r="D50" s="416">
        <v>32339216.959602244</v>
      </c>
      <c r="E50" s="416">
        <v>-1973476.089110285</v>
      </c>
      <c r="F50" s="417">
        <v>-5.7514462251873094E-2</v>
      </c>
      <c r="G50" s="424">
        <v>99.690209425684046</v>
      </c>
      <c r="H50" s="424">
        <v>4.4018988380216229E-2</v>
      </c>
      <c r="I50" s="425">
        <v>2.6762800370609927</v>
      </c>
      <c r="J50" s="425">
        <v>1.5199597431555745E-2</v>
      </c>
      <c r="K50" s="417">
        <v>5.7118143462331159E-3</v>
      </c>
      <c r="L50" s="418">
        <v>86548800.763167784</v>
      </c>
      <c r="M50" s="418">
        <v>-4760035.5397700816</v>
      </c>
      <c r="N50" s="417">
        <v>-5.2131159836246069E-2</v>
      </c>
      <c r="O50" s="416">
        <v>19829211.691020697</v>
      </c>
      <c r="P50" s="416">
        <v>-1598770.5144499503</v>
      </c>
      <c r="Q50" s="417">
        <v>-7.4611342268231767E-2</v>
      </c>
    </row>
    <row r="51" spans="1:17" x14ac:dyDescent="0.25">
      <c r="A51" s="430" t="s">
        <v>195</v>
      </c>
      <c r="B51" s="430" t="s">
        <v>168</v>
      </c>
      <c r="C51" s="255" t="s">
        <v>242</v>
      </c>
      <c r="D51" s="412">
        <v>99960.978059973218</v>
      </c>
      <c r="E51" s="412">
        <v>-20981.751438905136</v>
      </c>
      <c r="F51" s="413">
        <v>-0.17348501663425517</v>
      </c>
      <c r="G51" s="422">
        <v>0.30814385053426796</v>
      </c>
      <c r="H51" s="422">
        <v>-4.3081342969007563E-2</v>
      </c>
      <c r="I51" s="423">
        <v>2.8937661543281212</v>
      </c>
      <c r="J51" s="423">
        <v>7.4634901545587606E-2</v>
      </c>
      <c r="K51" s="413">
        <v>2.6474433026813352E-2</v>
      </c>
      <c r="L51" s="414">
        <v>289263.6950634864</v>
      </c>
      <c r="M51" s="414">
        <v>-51689.733463625598</v>
      </c>
      <c r="N51" s="413">
        <v>-0.15160350106148096</v>
      </c>
      <c r="O51" s="412">
        <v>52119.056399867615</v>
      </c>
      <c r="P51" s="412">
        <v>-8853.5234325765268</v>
      </c>
      <c r="Q51" s="413">
        <v>-0.14520499963928826</v>
      </c>
    </row>
    <row r="52" spans="1:17" x14ac:dyDescent="0.25">
      <c r="A52" s="430" t="s">
        <v>195</v>
      </c>
      <c r="B52" s="430" t="s">
        <v>168</v>
      </c>
      <c r="C52" s="259" t="s">
        <v>243</v>
      </c>
      <c r="D52" s="416">
        <v>534.19245436906806</v>
      </c>
      <c r="E52" s="416">
        <v>-355.72281938549293</v>
      </c>
      <c r="F52" s="417">
        <v>-0.39972661429294831</v>
      </c>
      <c r="G52" s="424">
        <v>1.6467237817228693E-3</v>
      </c>
      <c r="H52" s="424">
        <v>-9.376454112087723E-4</v>
      </c>
      <c r="I52" s="425">
        <v>5.1999285929344348</v>
      </c>
      <c r="J52" s="425">
        <v>6.1415350891245168E-3</v>
      </c>
      <c r="K52" s="417">
        <v>1.1824772599884734E-3</v>
      </c>
      <c r="L52" s="418">
        <v>2777.7626176035405</v>
      </c>
      <c r="M52" s="418">
        <v>-1844.267813801765</v>
      </c>
      <c r="N52" s="417">
        <v>-0.39901680466457345</v>
      </c>
      <c r="O52" s="416">
        <v>506.05915629863739</v>
      </c>
      <c r="P52" s="416">
        <v>-336.47827625274658</v>
      </c>
      <c r="Q52" s="417">
        <v>-0.39936299949762261</v>
      </c>
    </row>
    <row r="53" spans="1:17" x14ac:dyDescent="0.25">
      <c r="A53" s="430" t="s">
        <v>195</v>
      </c>
      <c r="B53" s="430" t="s">
        <v>223</v>
      </c>
      <c r="C53" s="255" t="s">
        <v>44</v>
      </c>
      <c r="D53" s="412">
        <v>29581365.902504094</v>
      </c>
      <c r="E53" s="412">
        <v>-1985689.9220234193</v>
      </c>
      <c r="F53" s="413">
        <v>-6.2903868294253276E-2</v>
      </c>
      <c r="G53" s="422">
        <v>100</v>
      </c>
      <c r="H53" s="422">
        <v>2.8421709430404007E-14</v>
      </c>
      <c r="I53" s="423">
        <v>2.6734666384579384</v>
      </c>
      <c r="J53" s="423">
        <v>1.2761070800872076E-2</v>
      </c>
      <c r="K53" s="413">
        <v>4.7961228615419757E-3</v>
      </c>
      <c r="L53" s="414">
        <v>79084794.860361904</v>
      </c>
      <c r="M53" s="414">
        <v>-4905846.3264998794</v>
      </c>
      <c r="N53" s="413">
        <v>-5.8409440113516779E-2</v>
      </c>
      <c r="O53" s="412">
        <v>18109525.844141591</v>
      </c>
      <c r="P53" s="412">
        <v>-1562519.1172834523</v>
      </c>
      <c r="Q53" s="413">
        <v>-7.942840311454144E-2</v>
      </c>
    </row>
    <row r="54" spans="1:17" x14ac:dyDescent="0.25">
      <c r="A54" s="430" t="s">
        <v>195</v>
      </c>
      <c r="B54" s="430" t="s">
        <v>169</v>
      </c>
      <c r="C54" s="259" t="s">
        <v>241</v>
      </c>
      <c r="D54" s="416">
        <v>29489647.998602845</v>
      </c>
      <c r="E54" s="416">
        <v>-1962142.5510056354</v>
      </c>
      <c r="F54" s="417">
        <v>-6.2385718482729141E-2</v>
      </c>
      <c r="G54" s="424">
        <v>99.689947028803388</v>
      </c>
      <c r="H54" s="424">
        <v>5.5091233444358068E-2</v>
      </c>
      <c r="I54" s="425">
        <v>2.6727551263892755</v>
      </c>
      <c r="J54" s="425">
        <v>1.2692739775965745E-2</v>
      </c>
      <c r="K54" s="417">
        <v>4.7715947715518273E-3</v>
      </c>
      <c r="L54" s="418">
        <v>78818607.863680989</v>
      </c>
      <c r="M54" s="418">
        <v>-4845117.1689724922</v>
      </c>
      <c r="N54" s="417">
        <v>-5.7911803079309106E-2</v>
      </c>
      <c r="O54" s="416">
        <v>18061526.080236375</v>
      </c>
      <c r="P54" s="416">
        <v>-1552129.2018900178</v>
      </c>
      <c r="Q54" s="417">
        <v>-7.9135132108926587E-2</v>
      </c>
    </row>
    <row r="55" spans="1:17" x14ac:dyDescent="0.25">
      <c r="A55" s="430" t="s">
        <v>195</v>
      </c>
      <c r="B55" s="430" t="s">
        <v>169</v>
      </c>
      <c r="C55" s="255" t="s">
        <v>242</v>
      </c>
      <c r="D55" s="412">
        <v>91361.164947061508</v>
      </c>
      <c r="E55" s="412">
        <v>-23017.948339401715</v>
      </c>
      <c r="F55" s="413">
        <v>-0.20124258422735902</v>
      </c>
      <c r="G55" s="422">
        <v>0.30884701283968657</v>
      </c>
      <c r="H55" s="422">
        <v>-5.3489956189876675E-2</v>
      </c>
      <c r="I55" s="423">
        <v>2.893259173634338</v>
      </c>
      <c r="J55" s="423">
        <v>7.5327144178133132E-2</v>
      </c>
      <c r="K55" s="413">
        <v>2.673135596981362E-2</v>
      </c>
      <c r="L55" s="414">
        <v>264331.52859700564</v>
      </c>
      <c r="M55" s="414">
        <v>-57981.038233718835</v>
      </c>
      <c r="N55" s="413">
        <v>-0.1798907154128121</v>
      </c>
      <c r="O55" s="412">
        <v>47661.700110245125</v>
      </c>
      <c r="P55" s="412">
        <v>-9888.995330771977</v>
      </c>
      <c r="Q55" s="413">
        <v>-0.17183103097176416</v>
      </c>
    </row>
    <row r="56" spans="1:17" x14ac:dyDescent="0.25">
      <c r="A56" s="430" t="s">
        <v>195</v>
      </c>
      <c r="B56" s="430" t="s">
        <v>169</v>
      </c>
      <c r="C56" s="259" t="s">
        <v>243</v>
      </c>
      <c r="D56" s="416">
        <v>356.73895419816972</v>
      </c>
      <c r="E56" s="416">
        <v>-529.42267836871144</v>
      </c>
      <c r="F56" s="417">
        <v>-0.59743353685396028</v>
      </c>
      <c r="G56" s="424">
        <v>1.205958356939736E-3</v>
      </c>
      <c r="H56" s="424">
        <v>-1.6012772544293035E-3</v>
      </c>
      <c r="I56" s="425">
        <v>5.2011928108120635</v>
      </c>
      <c r="J56" s="425">
        <v>6.2179795985111141E-3</v>
      </c>
      <c r="K56" s="417">
        <v>1.1969219872155928E-3</v>
      </c>
      <c r="L56" s="418">
        <v>1855.4680839121343</v>
      </c>
      <c r="M56" s="418">
        <v>-2748.119293659925</v>
      </c>
      <c r="N56" s="417">
        <v>-0.59695169620290522</v>
      </c>
      <c r="O56" s="416">
        <v>338.06379497051239</v>
      </c>
      <c r="P56" s="416">
        <v>-500.92006266117096</v>
      </c>
      <c r="Q56" s="417">
        <v>-0.59705566216159134</v>
      </c>
    </row>
    <row r="57" spans="1:17" x14ac:dyDescent="0.25">
      <c r="A57" s="430" t="s">
        <v>196</v>
      </c>
      <c r="B57" s="430" t="s">
        <v>216</v>
      </c>
      <c r="C57" s="255" t="s">
        <v>44</v>
      </c>
      <c r="D57" s="412">
        <v>172223274.06170857</v>
      </c>
      <c r="E57" s="412">
        <v>4098045.499650389</v>
      </c>
      <c r="F57" s="413">
        <v>2.4374958682287968E-2</v>
      </c>
      <c r="G57" s="422">
        <v>99.999999999999957</v>
      </c>
      <c r="H57" s="422">
        <v>-5.6843418860808015E-14</v>
      </c>
      <c r="I57" s="423">
        <v>2.1510211282791909</v>
      </c>
      <c r="J57" s="423">
        <v>-1.296907460291985E-2</v>
      </c>
      <c r="K57" s="413">
        <v>-5.9931299992241121E-3</v>
      </c>
      <c r="L57" s="414">
        <v>370455901.28815269</v>
      </c>
      <c r="M57" s="414">
        <v>6634553.8225432038</v>
      </c>
      <c r="N57" s="413">
        <v>1.8235746386955319E-2</v>
      </c>
      <c r="O57" s="412">
        <v>82852670.623917013</v>
      </c>
      <c r="P57" s="412">
        <v>3845805.5122893602</v>
      </c>
      <c r="Q57" s="413">
        <v>4.867685240840372E-2</v>
      </c>
    </row>
    <row r="58" spans="1:17" x14ac:dyDescent="0.25">
      <c r="A58" s="430" t="s">
        <v>196</v>
      </c>
      <c r="B58" s="430" t="s">
        <v>96</v>
      </c>
      <c r="C58" s="259" t="s">
        <v>241</v>
      </c>
      <c r="D58" s="416">
        <v>160128323.37080312</v>
      </c>
      <c r="E58" s="416">
        <v>3066119.1289301515</v>
      </c>
      <c r="F58" s="417">
        <v>1.952168660646315E-2</v>
      </c>
      <c r="G58" s="424">
        <v>92.977168296909838</v>
      </c>
      <c r="H58" s="424">
        <v>-0.44260313489427006</v>
      </c>
      <c r="I58" s="425">
        <v>2.1632709542739001</v>
      </c>
      <c r="J58" s="425">
        <v>-1.166589329554002E-2</v>
      </c>
      <c r="K58" s="417">
        <v>-5.3637848421102521E-3</v>
      </c>
      <c r="L58" s="418">
        <v>346400950.90463692</v>
      </c>
      <c r="M58" s="418">
        <v>4800575.5385102034</v>
      </c>
      <c r="N58" s="417">
        <v>1.405319163764078E-2</v>
      </c>
      <c r="O58" s="416">
        <v>76824615.548590451</v>
      </c>
      <c r="P58" s="416">
        <v>3343402.3714512736</v>
      </c>
      <c r="Q58" s="417">
        <v>4.5500097601701588E-2</v>
      </c>
    </row>
    <row r="59" spans="1:17" x14ac:dyDescent="0.25">
      <c r="A59" s="430" t="s">
        <v>196</v>
      </c>
      <c r="B59" s="430" t="s">
        <v>96</v>
      </c>
      <c r="C59" s="255" t="s">
        <v>242</v>
      </c>
      <c r="D59" s="412">
        <v>12018489.815162407</v>
      </c>
      <c r="E59" s="412">
        <v>1041598.8120876327</v>
      </c>
      <c r="F59" s="413">
        <v>9.4890148020588608E-2</v>
      </c>
      <c r="G59" s="422">
        <v>6.9784353367107119</v>
      </c>
      <c r="H59" s="422">
        <v>0.44943841164601217</v>
      </c>
      <c r="I59" s="423">
        <v>1.9803917487708766</v>
      </c>
      <c r="J59" s="423">
        <v>-1.6629165935592383E-2</v>
      </c>
      <c r="K59" s="413">
        <v>-8.3269863691120185E-3</v>
      </c>
      <c r="L59" s="414">
        <v>23801318.062634449</v>
      </c>
      <c r="M59" s="414">
        <v>1880237.1510408521</v>
      </c>
      <c r="N59" s="413">
        <v>8.5773012682346078E-2</v>
      </c>
      <c r="O59" s="412">
        <v>5980337.8685084581</v>
      </c>
      <c r="P59" s="412">
        <v>529463.80297135562</v>
      </c>
      <c r="Q59" s="413">
        <v>9.7133743433712005E-2</v>
      </c>
    </row>
    <row r="60" spans="1:17" x14ac:dyDescent="0.25">
      <c r="A60" s="430" t="s">
        <v>196</v>
      </c>
      <c r="B60" s="430" t="s">
        <v>96</v>
      </c>
      <c r="C60" s="259" t="s">
        <v>243</v>
      </c>
      <c r="D60" s="416">
        <v>76460.875744515506</v>
      </c>
      <c r="E60" s="416">
        <v>-9672.4413669055211</v>
      </c>
      <c r="F60" s="417">
        <v>-0.11229616704989275</v>
      </c>
      <c r="G60" s="424">
        <v>4.4396366380260031E-2</v>
      </c>
      <c r="H60" s="424">
        <v>-6.8352767515306306E-3</v>
      </c>
      <c r="I60" s="425">
        <v>3.317151659742803</v>
      </c>
      <c r="J60" s="425">
        <v>-0.1645578337080984</v>
      </c>
      <c r="K60" s="417">
        <v>-4.726351638975964E-2</v>
      </c>
      <c r="L60" s="418">
        <v>253632.32088130782</v>
      </c>
      <c r="M60" s="418">
        <v>-46258.867007943743</v>
      </c>
      <c r="N60" s="417">
        <v>-0.15425217170778266</v>
      </c>
      <c r="O60" s="416">
        <v>47717.20681810379</v>
      </c>
      <c r="P60" s="416">
        <v>-27060.662133276463</v>
      </c>
      <c r="Q60" s="417">
        <v>-0.36188062742027333</v>
      </c>
    </row>
    <row r="61" spans="1:17" x14ac:dyDescent="0.25">
      <c r="A61" s="430" t="s">
        <v>196</v>
      </c>
      <c r="B61" s="430" t="s">
        <v>240</v>
      </c>
      <c r="C61" s="255" t="s">
        <v>44</v>
      </c>
      <c r="D61" s="412">
        <v>1932591891.0015268</v>
      </c>
      <c r="E61" s="412">
        <v>65983152.243010521</v>
      </c>
      <c r="F61" s="413">
        <v>3.534921425841818E-2</v>
      </c>
      <c r="G61" s="422">
        <v>100.00000000000004</v>
      </c>
      <c r="H61" s="422">
        <v>0</v>
      </c>
      <c r="I61" s="423">
        <v>2.0875812938160303</v>
      </c>
      <c r="J61" s="423">
        <v>4.9073955600970276E-2</v>
      </c>
      <c r="K61" s="413">
        <v>2.4073475077082618E-2</v>
      </c>
      <c r="L61" s="414">
        <v>4034442680.2353363</v>
      </c>
      <c r="M61" s="414">
        <v>229347068.69974327</v>
      </c>
      <c r="N61" s="413">
        <v>6.0273667763945479E-2</v>
      </c>
      <c r="O61" s="412">
        <v>884750225.87573659</v>
      </c>
      <c r="P61" s="412">
        <v>38734615.449461937</v>
      </c>
      <c r="Q61" s="413">
        <v>4.5784752635882282E-2</v>
      </c>
    </row>
    <row r="62" spans="1:17" x14ac:dyDescent="0.25">
      <c r="A62" s="430" t="s">
        <v>196</v>
      </c>
      <c r="B62" s="430" t="s">
        <v>168</v>
      </c>
      <c r="C62" s="259" t="s">
        <v>241</v>
      </c>
      <c r="D62" s="416">
        <v>1784677931.5762849</v>
      </c>
      <c r="E62" s="416">
        <v>52185523.091824532</v>
      </c>
      <c r="F62" s="417">
        <v>3.0121646037961622E-2</v>
      </c>
      <c r="G62" s="424">
        <v>92.346342747584032</v>
      </c>
      <c r="H62" s="424">
        <v>-0.46863087333366593</v>
      </c>
      <c r="I62" s="425">
        <v>2.0981410917398078</v>
      </c>
      <c r="J62" s="425">
        <v>5.6551879638329972E-2</v>
      </c>
      <c r="K62" s="417">
        <v>2.7699930673183357E-2</v>
      </c>
      <c r="L62" s="418">
        <v>3744506103.7614083</v>
      </c>
      <c r="M62" s="418">
        <v>207468292.55182743</v>
      </c>
      <c r="N62" s="417">
        <v>5.8655944218158729E-2</v>
      </c>
      <c r="O62" s="416">
        <v>812562649.14449883</v>
      </c>
      <c r="P62" s="416">
        <v>33177562.125978827</v>
      </c>
      <c r="Q62" s="417">
        <v>4.2568895246504056E-2</v>
      </c>
    </row>
    <row r="63" spans="1:17" x14ac:dyDescent="0.25">
      <c r="A63" s="430" t="s">
        <v>196</v>
      </c>
      <c r="B63" s="430" t="s">
        <v>168</v>
      </c>
      <c r="C63" s="255" t="s">
        <v>242</v>
      </c>
      <c r="D63" s="412">
        <v>147155484.26090384</v>
      </c>
      <c r="E63" s="412">
        <v>13749734.431300804</v>
      </c>
      <c r="F63" s="413">
        <v>0.10306703008575803</v>
      </c>
      <c r="G63" s="422">
        <v>7.6144107271734196</v>
      </c>
      <c r="H63" s="422">
        <v>0.46745233897196847</v>
      </c>
      <c r="I63" s="423">
        <v>1.9514569139174089</v>
      </c>
      <c r="J63" s="423">
        <v>-3.7613743844744141E-2</v>
      </c>
      <c r="K63" s="413">
        <v>-1.8910210000816309E-2</v>
      </c>
      <c r="L63" s="414">
        <v>287167587.18180525</v>
      </c>
      <c r="M63" s="414">
        <v>21814124.618983507</v>
      </c>
      <c r="N63" s="413">
        <v>8.2207800901859612E-2</v>
      </c>
      <c r="O63" s="412">
        <v>71585746.502778828</v>
      </c>
      <c r="P63" s="412">
        <v>5653862.4709469005</v>
      </c>
      <c r="Q63" s="413">
        <v>8.5753085232893003E-2</v>
      </c>
    </row>
    <row r="64" spans="1:17" x14ac:dyDescent="0.25">
      <c r="A64" s="430" t="s">
        <v>196</v>
      </c>
      <c r="B64" s="430" t="s">
        <v>168</v>
      </c>
      <c r="C64" s="259" t="s">
        <v>243</v>
      </c>
      <c r="D64" s="416">
        <v>758475.16429743287</v>
      </c>
      <c r="E64" s="416">
        <v>47894.719849711168</v>
      </c>
      <c r="F64" s="417">
        <v>6.7402248716450341E-2</v>
      </c>
      <c r="G64" s="424">
        <v>3.9246525240482555E-2</v>
      </c>
      <c r="H64" s="424">
        <v>1.1785343598478756E-3</v>
      </c>
      <c r="I64" s="425">
        <v>3.6507316553839999</v>
      </c>
      <c r="J64" s="425">
        <v>-0.15508341357817157</v>
      </c>
      <c r="K64" s="417">
        <v>-4.0749067090236235E-2</v>
      </c>
      <c r="L64" s="418">
        <v>2768989.2921232185</v>
      </c>
      <c r="M64" s="418">
        <v>64651.528934242204</v>
      </c>
      <c r="N64" s="417">
        <v>2.3906602871234771E-2</v>
      </c>
      <c r="O64" s="416">
        <v>601830.2284591198</v>
      </c>
      <c r="P64" s="416">
        <v>-96809.147463757545</v>
      </c>
      <c r="Q64" s="417">
        <v>-0.13856812369883412</v>
      </c>
    </row>
    <row r="65" spans="1:17" x14ac:dyDescent="0.25">
      <c r="A65" s="430" t="s">
        <v>196</v>
      </c>
      <c r="B65" s="430" t="s">
        <v>223</v>
      </c>
      <c r="C65" s="255" t="s">
        <v>44</v>
      </c>
      <c r="D65" s="412">
        <v>1767316538.9503593</v>
      </c>
      <c r="E65" s="412">
        <v>57064441.141651869</v>
      </c>
      <c r="F65" s="413">
        <v>3.3366099193660834E-2</v>
      </c>
      <c r="G65" s="422">
        <v>100.00000000000001</v>
      </c>
      <c r="H65" s="422">
        <v>1.7053025658242404E-13</v>
      </c>
      <c r="I65" s="423">
        <v>2.0856766944160658</v>
      </c>
      <c r="J65" s="423">
        <v>4.3462639908324885E-2</v>
      </c>
      <c r="K65" s="413">
        <v>2.1282117715520864E-2</v>
      </c>
      <c r="L65" s="414">
        <v>3686050916.944828</v>
      </c>
      <c r="M65" s="414">
        <v>193350046.04853821</v>
      </c>
      <c r="N65" s="413">
        <v>5.5358318159929081E-2</v>
      </c>
      <c r="O65" s="412">
        <v>808372988.13228142</v>
      </c>
      <c r="P65" s="412">
        <v>34635140.430266023</v>
      </c>
      <c r="Q65" s="413">
        <v>4.4763404728270222E-2</v>
      </c>
    </row>
    <row r="66" spans="1:17" x14ac:dyDescent="0.25">
      <c r="A66" s="430" t="s">
        <v>196</v>
      </c>
      <c r="B66" s="430" t="s">
        <v>169</v>
      </c>
      <c r="C66" s="259" t="s">
        <v>241</v>
      </c>
      <c r="D66" s="416">
        <v>1630308251.8712721</v>
      </c>
      <c r="E66" s="416">
        <v>44014041.567281485</v>
      </c>
      <c r="F66" s="417">
        <v>2.7746455406180183E-2</v>
      </c>
      <c r="G66" s="424">
        <v>92.247665652443956</v>
      </c>
      <c r="H66" s="424">
        <v>-0.50440360895072445</v>
      </c>
      <c r="I66" s="425">
        <v>2.0964156909253471</v>
      </c>
      <c r="J66" s="425">
        <v>5.0632850694579457E-2</v>
      </c>
      <c r="K66" s="417">
        <v>2.4749865772101202E-2</v>
      </c>
      <c r="L66" s="418">
        <v>3417803800.2680073</v>
      </c>
      <c r="M66" s="418">
        <v>172590325.27068663</v>
      </c>
      <c r="N66" s="417">
        <v>5.3183042225235774E-2</v>
      </c>
      <c r="O66" s="416">
        <v>741531090.76175451</v>
      </c>
      <c r="P66" s="416">
        <v>29363456.203547835</v>
      </c>
      <c r="Q66" s="417">
        <v>4.1231101750030329E-2</v>
      </c>
    </row>
    <row r="67" spans="1:17" x14ac:dyDescent="0.25">
      <c r="A67" s="430" t="s">
        <v>196</v>
      </c>
      <c r="B67" s="430" t="s">
        <v>169</v>
      </c>
      <c r="C67" s="255" t="s">
        <v>242</v>
      </c>
      <c r="D67" s="412">
        <v>136311759.67693955</v>
      </c>
      <c r="E67" s="412">
        <v>13015403.078751892</v>
      </c>
      <c r="F67" s="413">
        <v>0.1055619439037277</v>
      </c>
      <c r="G67" s="422">
        <v>7.7129227658276491</v>
      </c>
      <c r="H67" s="422">
        <v>0.50367234267873329</v>
      </c>
      <c r="I67" s="423">
        <v>1.9492971975303972</v>
      </c>
      <c r="J67" s="423">
        <v>-3.7578388919988992E-2</v>
      </c>
      <c r="K67" s="413">
        <v>-1.8913307494569365E-2</v>
      </c>
      <c r="L67" s="414">
        <v>265712131.12869525</v>
      </c>
      <c r="M67" s="414">
        <v>20737610.305475205</v>
      </c>
      <c r="N67" s="413">
        <v>8.4652110904382585E-2</v>
      </c>
      <c r="O67" s="412">
        <v>66297862.111299619</v>
      </c>
      <c r="P67" s="412">
        <v>5378530.7531242892</v>
      </c>
      <c r="Q67" s="413">
        <v>8.8289392434418024E-2</v>
      </c>
    </row>
    <row r="68" spans="1:17" x14ac:dyDescent="0.25">
      <c r="A68" s="430" t="s">
        <v>196</v>
      </c>
      <c r="B68" s="430" t="s">
        <v>169</v>
      </c>
      <c r="C68" s="259" t="s">
        <v>243</v>
      </c>
      <c r="D68" s="416">
        <v>696527.40213364118</v>
      </c>
      <c r="E68" s="416">
        <v>34996.495601827744</v>
      </c>
      <c r="F68" s="417">
        <v>5.2902283561175899E-2</v>
      </c>
      <c r="G68" s="424">
        <v>3.9411581727590309E-2</v>
      </c>
      <c r="H68" s="424">
        <v>7.3126627120752297E-4</v>
      </c>
      <c r="I68" s="425">
        <v>3.6394627696777984</v>
      </c>
      <c r="J68" s="425">
        <v>-0.15911270266571131</v>
      </c>
      <c r="K68" s="417">
        <v>-4.1887466452666694E-2</v>
      </c>
      <c r="L68" s="418">
        <v>2534985.5481257834</v>
      </c>
      <c r="M68" s="418">
        <v>22110.472376869991</v>
      </c>
      <c r="N68" s="417">
        <v>8.798874480570984E-3</v>
      </c>
      <c r="O68" s="416">
        <v>544035.25922733545</v>
      </c>
      <c r="P68" s="416">
        <v>-106846.52640617825</v>
      </c>
      <c r="Q68" s="417">
        <v>-0.16415657768358474</v>
      </c>
    </row>
  </sheetData>
  <mergeCells count="20"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  <mergeCell ref="A57:A68"/>
    <mergeCell ref="B57:B60"/>
    <mergeCell ref="B61:B64"/>
    <mergeCell ref="B65:B68"/>
    <mergeCell ref="A45:A56"/>
    <mergeCell ref="B45:B48"/>
    <mergeCell ref="B49:B52"/>
    <mergeCell ref="B53:B56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8:R53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0.81640625" bestFit="1" customWidth="1"/>
    <col min="2" max="2" width="40.453125" bestFit="1" customWidth="1"/>
    <col min="3" max="3" width="23.81640625" bestFit="1" customWidth="1"/>
    <col min="4" max="4" width="16.54296875" bestFit="1" customWidth="1"/>
    <col min="5" max="5" width="13" bestFit="1" customWidth="1"/>
    <col min="6" max="7" width="12.54296875" bestFit="1" customWidth="1"/>
    <col min="8" max="8" width="12.81640625" bestFit="1" customWidth="1"/>
    <col min="9" max="9" width="17.54296875" bestFit="1" customWidth="1"/>
    <col min="10" max="10" width="7.453125" bestFit="1" customWidth="1"/>
    <col min="11" max="11" width="13.453125" bestFit="1" customWidth="1"/>
    <col min="12" max="12" width="12.54296875" bestFit="1" customWidth="1"/>
    <col min="13" max="13" width="14.1796875" bestFit="1" customWidth="1"/>
    <col min="14" max="14" width="12" bestFit="1" customWidth="1"/>
    <col min="15" max="16" width="11.453125" bestFit="1" customWidth="1"/>
    <col min="17" max="17" width="11" bestFit="1" customWidth="1"/>
    <col min="18" max="18" width="9.81640625" bestFit="1" customWidth="1"/>
    <col min="19" max="100" width="9.1796875" customWidth="1"/>
  </cols>
  <sheetData>
    <row r="8" spans="1:18" ht="37.5" x14ac:dyDescent="0.25">
      <c r="A8" s="266" t="s">
        <v>2</v>
      </c>
      <c r="B8" s="266" t="s">
        <v>10</v>
      </c>
      <c r="C8" s="266" t="s">
        <v>9</v>
      </c>
      <c r="D8" s="266" t="s">
        <v>16</v>
      </c>
      <c r="E8" s="266" t="s">
        <v>43</v>
      </c>
      <c r="F8" s="266" t="s">
        <v>47</v>
      </c>
      <c r="G8" s="266" t="s">
        <v>48</v>
      </c>
      <c r="H8" s="266" t="s">
        <v>170</v>
      </c>
      <c r="I8" s="266" t="s">
        <v>171</v>
      </c>
      <c r="J8" s="266" t="s">
        <v>172</v>
      </c>
      <c r="K8" s="266" t="s">
        <v>173</v>
      </c>
      <c r="L8" s="266" t="s">
        <v>174</v>
      </c>
      <c r="M8" s="266" t="s">
        <v>49</v>
      </c>
      <c r="N8" s="266" t="s">
        <v>50</v>
      </c>
      <c r="O8" s="266" t="s">
        <v>51</v>
      </c>
      <c r="P8" s="266" t="s">
        <v>175</v>
      </c>
      <c r="Q8" s="266" t="s">
        <v>176</v>
      </c>
      <c r="R8" s="266" t="s">
        <v>177</v>
      </c>
    </row>
    <row r="9" spans="1:18" x14ac:dyDescent="0.25">
      <c r="A9" s="430" t="s">
        <v>178</v>
      </c>
      <c r="B9" s="430" t="s">
        <v>216</v>
      </c>
      <c r="C9" s="430" t="s">
        <v>244</v>
      </c>
      <c r="D9" s="255" t="s">
        <v>44</v>
      </c>
      <c r="E9" s="412">
        <v>162631456.74567205</v>
      </c>
      <c r="F9" s="412">
        <v>-8018064.1532908976</v>
      </c>
      <c r="G9" s="413">
        <v>-4.6985564981680675E-2</v>
      </c>
      <c r="H9" s="422">
        <v>42.541121671617162</v>
      </c>
      <c r="I9" s="422">
        <v>-2.1277893727514865</v>
      </c>
      <c r="J9" s="423">
        <v>1.9175657608976249</v>
      </c>
      <c r="K9" s="423">
        <v>2.2681594981068587E-2</v>
      </c>
      <c r="L9" s="413">
        <v>1.1969911084299704E-2</v>
      </c>
      <c r="M9" s="414">
        <v>311856513.10040379</v>
      </c>
      <c r="N9" s="414">
        <v>-11504561.972287536</v>
      </c>
      <c r="O9" s="413">
        <v>-3.5578066932457221E-2</v>
      </c>
      <c r="P9" s="412">
        <v>70486333.857745484</v>
      </c>
      <c r="Q9" s="412">
        <v>-2861888.5827817619</v>
      </c>
      <c r="R9" s="413">
        <v>-3.9017831483268185E-2</v>
      </c>
    </row>
    <row r="10" spans="1:18" x14ac:dyDescent="0.25">
      <c r="A10" s="430" t="s">
        <v>178</v>
      </c>
      <c r="B10" s="430" t="s">
        <v>245</v>
      </c>
      <c r="C10" s="430" t="s">
        <v>244</v>
      </c>
      <c r="D10" s="259" t="s">
        <v>246</v>
      </c>
      <c r="E10" s="416">
        <v>157225626.31933326</v>
      </c>
      <c r="F10" s="416">
        <v>-8360592.8446893394</v>
      </c>
      <c r="G10" s="417">
        <v>-5.0490873497194201E-2</v>
      </c>
      <c r="H10" s="424">
        <v>41.127065040109258</v>
      </c>
      <c r="I10" s="424">
        <v>-2.2164852672505901</v>
      </c>
      <c r="J10" s="425">
        <v>1.8566917832897378</v>
      </c>
      <c r="K10" s="425">
        <v>1.3524719183500622E-2</v>
      </c>
      <c r="L10" s="417">
        <v>7.3377608828198325E-3</v>
      </c>
      <c r="M10" s="418">
        <v>291919528.50968879</v>
      </c>
      <c r="N10" s="418">
        <v>-13283536.923314691</v>
      </c>
      <c r="O10" s="417">
        <v>-4.3523602570861533E-2</v>
      </c>
      <c r="P10" s="416">
        <v>67558502.512511387</v>
      </c>
      <c r="Q10" s="416">
        <v>-2787374.5553683341</v>
      </c>
      <c r="R10" s="417">
        <v>-3.9623851056383559E-2</v>
      </c>
    </row>
    <row r="11" spans="1:18" x14ac:dyDescent="0.25">
      <c r="A11" s="430" t="s">
        <v>178</v>
      </c>
      <c r="B11" s="430" t="s">
        <v>245</v>
      </c>
      <c r="C11" s="430" t="s">
        <v>244</v>
      </c>
      <c r="D11" s="255" t="s">
        <v>247</v>
      </c>
      <c r="E11" s="412">
        <v>5405830.4263378168</v>
      </c>
      <c r="F11" s="412">
        <v>342528.69139829185</v>
      </c>
      <c r="G11" s="413">
        <v>6.7649274984869723E-2</v>
      </c>
      <c r="H11" s="422">
        <v>1.4140566315076504</v>
      </c>
      <c r="I11" s="422">
        <v>8.8695894499067451E-2</v>
      </c>
      <c r="J11" s="423">
        <v>3.6880521618990776</v>
      </c>
      <c r="K11" s="423">
        <v>0.1018527627229</v>
      </c>
      <c r="L11" s="413">
        <v>2.8401310520072488E-2</v>
      </c>
      <c r="M11" s="414">
        <v>19936984.590714999</v>
      </c>
      <c r="N11" s="414">
        <v>1778974.9510271773</v>
      </c>
      <c r="O11" s="413">
        <v>9.7971913570245359E-2</v>
      </c>
      <c r="P11" s="412">
        <v>2927831.3452340988</v>
      </c>
      <c r="Q11" s="412">
        <v>-74514.027413421776</v>
      </c>
      <c r="R11" s="413">
        <v>-2.4818606177780939E-2</v>
      </c>
    </row>
    <row r="12" spans="1:18" x14ac:dyDescent="0.25">
      <c r="A12" s="430" t="s">
        <v>178</v>
      </c>
      <c r="B12" s="430" t="s">
        <v>240</v>
      </c>
      <c r="C12" s="430" t="s">
        <v>244</v>
      </c>
      <c r="D12" s="259" t="s">
        <v>44</v>
      </c>
      <c r="E12" s="416">
        <v>2034488510.1389568</v>
      </c>
      <c r="F12" s="416">
        <v>-39861263.113120556</v>
      </c>
      <c r="G12" s="417">
        <v>-1.9216268937435641E-2</v>
      </c>
      <c r="H12" s="424">
        <v>47.321158714059997</v>
      </c>
      <c r="I12" s="424">
        <v>-1.892306146018953</v>
      </c>
      <c r="J12" s="425">
        <v>1.9046766957734353</v>
      </c>
      <c r="K12" s="425">
        <v>-1.0130319040812186E-2</v>
      </c>
      <c r="L12" s="417">
        <v>-5.2905169881022774E-3</v>
      </c>
      <c r="M12" s="418">
        <v>3875042853.0804877</v>
      </c>
      <c r="N12" s="418">
        <v>-96936643.920933723</v>
      </c>
      <c r="O12" s="417">
        <v>-2.4405121928276416E-2</v>
      </c>
      <c r="P12" s="416">
        <v>864180327.45627654</v>
      </c>
      <c r="Q12" s="416">
        <v>-19213898.541019559</v>
      </c>
      <c r="R12" s="417">
        <v>-2.1750083909964756E-2</v>
      </c>
    </row>
    <row r="13" spans="1:18" x14ac:dyDescent="0.25">
      <c r="A13" s="430" t="s">
        <v>178</v>
      </c>
      <c r="B13" s="430" t="s">
        <v>248</v>
      </c>
      <c r="C13" s="430" t="s">
        <v>244</v>
      </c>
      <c r="D13" s="255" t="s">
        <v>246</v>
      </c>
      <c r="E13" s="412">
        <v>1966591742.6563437</v>
      </c>
      <c r="F13" s="412">
        <v>-41290104.627662182</v>
      </c>
      <c r="G13" s="413">
        <v>-2.0564011116248657E-2</v>
      </c>
      <c r="H13" s="422">
        <v>45.741914744775102</v>
      </c>
      <c r="I13" s="422">
        <v>-1.8946140647246352</v>
      </c>
      <c r="J13" s="423">
        <v>1.8454863265791108</v>
      </c>
      <c r="K13" s="423">
        <v>-1.9482595988611129E-2</v>
      </c>
      <c r="L13" s="413">
        <v>-1.0446606242525022E-2</v>
      </c>
      <c r="M13" s="414">
        <v>3629318171.0356679</v>
      </c>
      <c r="N13" s="414">
        <v>-115319074.33687162</v>
      </c>
      <c r="O13" s="413">
        <v>-3.0795793231875247E-2</v>
      </c>
      <c r="P13" s="412">
        <v>825719402.254637</v>
      </c>
      <c r="Q13" s="412">
        <v>-18677832.291915178</v>
      </c>
      <c r="R13" s="413">
        <v>-2.2119722244170206E-2</v>
      </c>
    </row>
    <row r="14" spans="1:18" x14ac:dyDescent="0.25">
      <c r="A14" s="430" t="s">
        <v>178</v>
      </c>
      <c r="B14" s="430" t="s">
        <v>248</v>
      </c>
      <c r="C14" s="430" t="s">
        <v>244</v>
      </c>
      <c r="D14" s="259" t="s">
        <v>247</v>
      </c>
      <c r="E14" s="416">
        <v>67896767.482710958</v>
      </c>
      <c r="F14" s="416">
        <v>1428841.5145474374</v>
      </c>
      <c r="G14" s="417">
        <v>2.1496706776014299E-2</v>
      </c>
      <c r="H14" s="424">
        <v>1.5792439692871729</v>
      </c>
      <c r="I14" s="424">
        <v>2.3079187057772899E-3</v>
      </c>
      <c r="J14" s="425">
        <v>3.6190925010883701</v>
      </c>
      <c r="K14" s="425">
        <v>0.19876234458893149</v>
      </c>
      <c r="L14" s="417">
        <v>5.8112034655846273E-2</v>
      </c>
      <c r="M14" s="418">
        <v>245724682.04481992</v>
      </c>
      <c r="N14" s="418">
        <v>18382430.415938079</v>
      </c>
      <c r="O14" s="417">
        <v>8.0857958801014845E-2</v>
      </c>
      <c r="P14" s="416">
        <v>38460925.201639518</v>
      </c>
      <c r="Q14" s="416">
        <v>-536066.24910444766</v>
      </c>
      <c r="R14" s="417">
        <v>-1.374634886338702E-2</v>
      </c>
    </row>
    <row r="15" spans="1:18" x14ac:dyDescent="0.25">
      <c r="A15" s="430" t="s">
        <v>178</v>
      </c>
      <c r="B15" s="430" t="s">
        <v>223</v>
      </c>
      <c r="C15" s="430" t="s">
        <v>244</v>
      </c>
      <c r="D15" s="255" t="s">
        <v>44</v>
      </c>
      <c r="E15" s="412">
        <v>1862975545.7905536</v>
      </c>
      <c r="F15" s="412">
        <v>-39558059.492347717</v>
      </c>
      <c r="G15" s="413">
        <v>-2.079230526204847E-2</v>
      </c>
      <c r="H15" s="422">
        <v>47.408140267603017</v>
      </c>
      <c r="I15" s="422">
        <v>-1.925430351599708</v>
      </c>
      <c r="J15" s="423">
        <v>1.9057224432955522</v>
      </c>
      <c r="K15" s="423">
        <v>-1.3726563112780532E-2</v>
      </c>
      <c r="L15" s="413">
        <v>-7.1513038725970826E-3</v>
      </c>
      <c r="M15" s="414">
        <v>3550314308.9238386</v>
      </c>
      <c r="N15" s="414">
        <v>-101501929.39488935</v>
      </c>
      <c r="O15" s="413">
        <v>-2.779491704150485E-2</v>
      </c>
      <c r="P15" s="412">
        <v>791016143.54556429</v>
      </c>
      <c r="Q15" s="412">
        <v>-19098894.531689882</v>
      </c>
      <c r="R15" s="413">
        <v>-2.357553388592766E-2</v>
      </c>
    </row>
    <row r="16" spans="1:18" x14ac:dyDescent="0.25">
      <c r="A16" s="430" t="s">
        <v>178</v>
      </c>
      <c r="B16" s="430" t="s">
        <v>249</v>
      </c>
      <c r="C16" s="430" t="s">
        <v>244</v>
      </c>
      <c r="D16" s="259" t="s">
        <v>246</v>
      </c>
      <c r="E16" s="416">
        <v>1800040556.067415</v>
      </c>
      <c r="F16" s="416">
        <v>-40869867.613559961</v>
      </c>
      <c r="G16" s="417">
        <v>-2.220089966780622E-2</v>
      </c>
      <c r="H16" s="424">
        <v>45.806599749652413</v>
      </c>
      <c r="I16" s="424">
        <v>-1.9290534541117879</v>
      </c>
      <c r="J16" s="425">
        <v>1.8457358482292927</v>
      </c>
      <c r="K16" s="425">
        <v>-2.3628721614445292E-2</v>
      </c>
      <c r="L16" s="417">
        <v>-1.2639975099357124E-2</v>
      </c>
      <c r="M16" s="418">
        <v>3322399382.6002178</v>
      </c>
      <c r="N16" s="418">
        <v>-118933339.6850214</v>
      </c>
      <c r="O16" s="417">
        <v>-3.4560255948178978E-2</v>
      </c>
      <c r="P16" s="416">
        <v>755463028.05762553</v>
      </c>
      <c r="Q16" s="416">
        <v>-18716430.489948392</v>
      </c>
      <c r="R16" s="417">
        <v>-2.4175829367860002E-2</v>
      </c>
    </row>
    <row r="17" spans="1:18" x14ac:dyDescent="0.25">
      <c r="A17" s="430" t="s">
        <v>178</v>
      </c>
      <c r="B17" s="430" t="s">
        <v>249</v>
      </c>
      <c r="C17" s="430" t="s">
        <v>244</v>
      </c>
      <c r="D17" s="255" t="s">
        <v>247</v>
      </c>
      <c r="E17" s="412">
        <v>62934989.723228738</v>
      </c>
      <c r="F17" s="412">
        <v>1311808.1212100461</v>
      </c>
      <c r="G17" s="413">
        <v>2.1287575342703063E-2</v>
      </c>
      <c r="H17" s="422">
        <v>1.6015405179528961</v>
      </c>
      <c r="I17" s="422">
        <v>3.6231025119792815E-3</v>
      </c>
      <c r="J17" s="423">
        <v>3.6214342343731198</v>
      </c>
      <c r="K17" s="423">
        <v>0.20577943431985846</v>
      </c>
      <c r="L17" s="413">
        <v>6.0245969328238225E-2</v>
      </c>
      <c r="M17" s="414">
        <v>227914926.32362103</v>
      </c>
      <c r="N17" s="414">
        <v>17431410.290132076</v>
      </c>
      <c r="O17" s="413">
        <v>8.2816035282110415E-2</v>
      </c>
      <c r="P17" s="412">
        <v>35553115.487938769</v>
      </c>
      <c r="Q17" s="412">
        <v>-382464.04174152762</v>
      </c>
      <c r="R17" s="413">
        <v>-1.0643046438854251E-2</v>
      </c>
    </row>
    <row r="18" spans="1:18" x14ac:dyDescent="0.25">
      <c r="A18" s="430" t="s">
        <v>193</v>
      </c>
      <c r="B18" s="430" t="s">
        <v>216</v>
      </c>
      <c r="C18" s="430" t="s">
        <v>244</v>
      </c>
      <c r="D18" s="259" t="s">
        <v>44</v>
      </c>
      <c r="E18" s="416">
        <v>161477308.49693295</v>
      </c>
      <c r="F18" s="416">
        <v>-8082876.5884237885</v>
      </c>
      <c r="G18" s="417">
        <v>-4.7669661273104069E-2</v>
      </c>
      <c r="H18" s="424">
        <v>42.525416310961113</v>
      </c>
      <c r="I18" s="424">
        <v>-2.1732773597378738</v>
      </c>
      <c r="J18" s="425">
        <v>1.9132233605555122</v>
      </c>
      <c r="K18" s="425">
        <v>2.4455618751883179E-2</v>
      </c>
      <c r="L18" s="417">
        <v>1.2947922717342646E-2</v>
      </c>
      <c r="M18" s="418">
        <v>308942158.81596124</v>
      </c>
      <c r="N18" s="418">
        <v>-11317649.067513406</v>
      </c>
      <c r="O18" s="417">
        <v>-3.5338961645887491E-2</v>
      </c>
      <c r="P18" s="416">
        <v>69856700.085919335</v>
      </c>
      <c r="Q18" s="416">
        <v>-2828401.815335989</v>
      </c>
      <c r="R18" s="417">
        <v>-3.8913088670886768E-2</v>
      </c>
    </row>
    <row r="19" spans="1:18" x14ac:dyDescent="0.25">
      <c r="A19" s="430" t="s">
        <v>193</v>
      </c>
      <c r="B19" s="430" t="s">
        <v>245</v>
      </c>
      <c r="C19" s="430" t="s">
        <v>244</v>
      </c>
      <c r="D19" s="255" t="s">
        <v>246</v>
      </c>
      <c r="E19" s="412">
        <v>156192205.55097941</v>
      </c>
      <c r="F19" s="412">
        <v>-8310797.7975217104</v>
      </c>
      <c r="G19" s="413">
        <v>-5.0520644780662205E-2</v>
      </c>
      <c r="H19" s="422">
        <v>41.133572434474715</v>
      </c>
      <c r="I19" s="422">
        <v>-2.2319697232144762</v>
      </c>
      <c r="J19" s="423">
        <v>1.8505043740492029</v>
      </c>
      <c r="K19" s="423">
        <v>1.3900056608528111E-2</v>
      </c>
      <c r="L19" s="413">
        <v>7.5683458197996446E-3</v>
      </c>
      <c r="M19" s="414">
        <v>289034359.56447959</v>
      </c>
      <c r="N19" s="414">
        <v>-13092566.61733532</v>
      </c>
      <c r="O19" s="413">
        <v>-4.3334656671601766E-2</v>
      </c>
      <c r="P19" s="412">
        <v>66947612.809626952</v>
      </c>
      <c r="Q19" s="412">
        <v>-2740333.7834318876</v>
      </c>
      <c r="R19" s="413">
        <v>-3.9322923366274569E-2</v>
      </c>
    </row>
    <row r="20" spans="1:18" x14ac:dyDescent="0.25">
      <c r="A20" s="430" t="s">
        <v>193</v>
      </c>
      <c r="B20" s="430" t="s">
        <v>245</v>
      </c>
      <c r="C20" s="430" t="s">
        <v>244</v>
      </c>
      <c r="D20" s="259" t="s">
        <v>247</v>
      </c>
      <c r="E20" s="416">
        <v>5285102.945952652</v>
      </c>
      <c r="F20" s="416">
        <v>227921.20909789018</v>
      </c>
      <c r="G20" s="417">
        <v>4.5068819148200587E-2</v>
      </c>
      <c r="H20" s="424">
        <v>1.3918438764861651</v>
      </c>
      <c r="I20" s="424">
        <v>5.8692363476604781E-2</v>
      </c>
      <c r="J20" s="425">
        <v>3.7667760600060043</v>
      </c>
      <c r="K20" s="425">
        <v>0.18120554955461721</v>
      </c>
      <c r="L20" s="417">
        <v>5.0537438610238142E-2</v>
      </c>
      <c r="M20" s="418">
        <v>19907799.251481656</v>
      </c>
      <c r="N20" s="418">
        <v>1774917.5498218946</v>
      </c>
      <c r="O20" s="417">
        <v>9.7883920439376756E-2</v>
      </c>
      <c r="P20" s="416">
        <v>2909087.2762923865</v>
      </c>
      <c r="Q20" s="416">
        <v>-88068.031904099043</v>
      </c>
      <c r="R20" s="417">
        <v>-2.9383873322565084E-2</v>
      </c>
    </row>
    <row r="21" spans="1:18" x14ac:dyDescent="0.25">
      <c r="A21" s="430" t="s">
        <v>193</v>
      </c>
      <c r="B21" s="430" t="s">
        <v>240</v>
      </c>
      <c r="C21" s="430" t="s">
        <v>244</v>
      </c>
      <c r="D21" s="255" t="s">
        <v>44</v>
      </c>
      <c r="E21" s="412">
        <v>2020556454.757211</v>
      </c>
      <c r="F21" s="412">
        <v>-39774653.033832312</v>
      </c>
      <c r="G21" s="413">
        <v>-1.9304981069997132E-2</v>
      </c>
      <c r="H21" s="422">
        <v>47.354409985627022</v>
      </c>
      <c r="I21" s="422">
        <v>-1.9290873757091092</v>
      </c>
      <c r="J21" s="423">
        <v>1.8988522541240223</v>
      </c>
      <c r="K21" s="423">
        <v>-9.804895469952335E-3</v>
      </c>
      <c r="L21" s="413">
        <v>-5.1370648060276901E-3</v>
      </c>
      <c r="M21" s="414">
        <v>3836738178.700573</v>
      </c>
      <c r="N21" s="414">
        <v>-95727520.715675831</v>
      </c>
      <c r="O21" s="413">
        <v>-2.4342874937189157E-2</v>
      </c>
      <c r="P21" s="412">
        <v>855978581.26439989</v>
      </c>
      <c r="Q21" s="412">
        <v>-18854483.670451522</v>
      </c>
      <c r="R21" s="413">
        <v>-2.1552093109164332E-2</v>
      </c>
    </row>
    <row r="22" spans="1:18" x14ac:dyDescent="0.25">
      <c r="A22" s="430" t="s">
        <v>193</v>
      </c>
      <c r="B22" s="430" t="s">
        <v>248</v>
      </c>
      <c r="C22" s="430" t="s">
        <v>244</v>
      </c>
      <c r="D22" s="259" t="s">
        <v>246</v>
      </c>
      <c r="E22" s="416">
        <v>1953035833.5119865</v>
      </c>
      <c r="F22" s="416">
        <v>-40888846.392302513</v>
      </c>
      <c r="G22" s="417">
        <v>-2.0506715626923896E-2</v>
      </c>
      <c r="H22" s="424">
        <v>45.771975021534516</v>
      </c>
      <c r="I22" s="424">
        <v>-1.9230684252065728</v>
      </c>
      <c r="J22" s="425">
        <v>1.8388514431438332</v>
      </c>
      <c r="K22" s="425">
        <v>-1.9452130441963922E-2</v>
      </c>
      <c r="L22" s="417">
        <v>-1.0467681770868546E-2</v>
      </c>
      <c r="M22" s="418">
        <v>3591342760.9651356</v>
      </c>
      <c r="N22" s="418">
        <v>-113974597.1619215</v>
      </c>
      <c r="O22" s="417">
        <v>-3.0759739624444137E-2</v>
      </c>
      <c r="P22" s="416">
        <v>817624105.37639499</v>
      </c>
      <c r="Q22" s="416">
        <v>-18253092.615183711</v>
      </c>
      <c r="R22" s="417">
        <v>-2.1837050536899091E-2</v>
      </c>
    </row>
    <row r="23" spans="1:18" x14ac:dyDescent="0.25">
      <c r="A23" s="430" t="s">
        <v>193</v>
      </c>
      <c r="B23" s="430" t="s">
        <v>248</v>
      </c>
      <c r="C23" s="430" t="s">
        <v>244</v>
      </c>
      <c r="D23" s="255" t="s">
        <v>247</v>
      </c>
      <c r="E23" s="412">
        <v>67520621.245322198</v>
      </c>
      <c r="F23" s="412">
        <v>1114193.3584748134</v>
      </c>
      <c r="G23" s="413">
        <v>1.6778396217506729E-2</v>
      </c>
      <c r="H23" s="422">
        <v>1.582434964094791</v>
      </c>
      <c r="I23" s="422">
        <v>-6.0189505024734746E-3</v>
      </c>
      <c r="J23" s="423">
        <v>3.6343773681205329</v>
      </c>
      <c r="K23" s="423">
        <v>0.21379974457723749</v>
      </c>
      <c r="L23" s="413">
        <v>6.2503988538569519E-2</v>
      </c>
      <c r="M23" s="414">
        <v>245395417.73543742</v>
      </c>
      <c r="N23" s="414">
        <v>18247076.44624579</v>
      </c>
      <c r="O23" s="413">
        <v>8.0331101440950903E-2</v>
      </c>
      <c r="P23" s="412">
        <v>38354475.888004951</v>
      </c>
      <c r="Q23" s="412">
        <v>-601391.05526775122</v>
      </c>
      <c r="R23" s="413">
        <v>-1.5437753089759065E-2</v>
      </c>
    </row>
    <row r="24" spans="1:18" x14ac:dyDescent="0.25">
      <c r="A24" s="430" t="s">
        <v>193</v>
      </c>
      <c r="B24" s="430" t="s">
        <v>223</v>
      </c>
      <c r="C24" s="430" t="s">
        <v>244</v>
      </c>
      <c r="D24" s="259" t="s">
        <v>44</v>
      </c>
      <c r="E24" s="416">
        <v>1850246661.4100688</v>
      </c>
      <c r="F24" s="416">
        <v>-39392358.304965734</v>
      </c>
      <c r="G24" s="417">
        <v>-2.0846499195865602E-2</v>
      </c>
      <c r="H24" s="424">
        <v>47.441347118231022</v>
      </c>
      <c r="I24" s="424">
        <v>-1.9622532849212604</v>
      </c>
      <c r="J24" s="425">
        <v>1.899978267936332</v>
      </c>
      <c r="K24" s="425">
        <v>-1.3294630106377214E-2</v>
      </c>
      <c r="L24" s="417">
        <v>-6.9486324297896602E-3</v>
      </c>
      <c r="M24" s="418">
        <v>3515428447.0008831</v>
      </c>
      <c r="N24" s="418">
        <v>-99966676.503884792</v>
      </c>
      <c r="O24" s="417">
        <v>-2.7650276965295286E-2</v>
      </c>
      <c r="P24" s="416">
        <v>783542019.19329739</v>
      </c>
      <c r="Q24" s="416">
        <v>-18690692.242112875</v>
      </c>
      <c r="R24" s="417">
        <v>-2.329834220879649E-2</v>
      </c>
    </row>
    <row r="25" spans="1:18" x14ac:dyDescent="0.25">
      <c r="A25" s="430" t="s">
        <v>193</v>
      </c>
      <c r="B25" s="430" t="s">
        <v>249</v>
      </c>
      <c r="C25" s="430" t="s">
        <v>244</v>
      </c>
      <c r="D25" s="255" t="s">
        <v>246</v>
      </c>
      <c r="E25" s="412">
        <v>1787681971.5265887</v>
      </c>
      <c r="F25" s="412">
        <v>-40392698.162327528</v>
      </c>
      <c r="G25" s="413">
        <v>-2.2095759452321038E-2</v>
      </c>
      <c r="H25" s="422">
        <v>45.837153887127108</v>
      </c>
      <c r="I25" s="422">
        <v>-1.9568795479230801</v>
      </c>
      <c r="J25" s="423">
        <v>1.8391533751609179</v>
      </c>
      <c r="K25" s="423">
        <v>-2.3513017539814607E-2</v>
      </c>
      <c r="L25" s="413">
        <v>-1.2623311201595483E-2</v>
      </c>
      <c r="M25" s="414">
        <v>3287821331.6474495</v>
      </c>
      <c r="N25" s="414">
        <v>-117271918.92958736</v>
      </c>
      <c r="O25" s="413">
        <v>-3.4440149006114334E-2</v>
      </c>
      <c r="P25" s="412">
        <v>748089904.52943289</v>
      </c>
      <c r="Q25" s="412">
        <v>-18245990.937921643</v>
      </c>
      <c r="R25" s="413">
        <v>-2.380939095485566E-2</v>
      </c>
    </row>
    <row r="26" spans="1:18" x14ac:dyDescent="0.25">
      <c r="A26" s="430" t="s">
        <v>193</v>
      </c>
      <c r="B26" s="430" t="s">
        <v>249</v>
      </c>
      <c r="C26" s="430" t="s">
        <v>244</v>
      </c>
      <c r="D26" s="259" t="s">
        <v>247</v>
      </c>
      <c r="E26" s="416">
        <v>62564689.883570477</v>
      </c>
      <c r="F26" s="416">
        <v>1000339.8573615551</v>
      </c>
      <c r="G26" s="417">
        <v>1.6248687055669304E-2</v>
      </c>
      <c r="H26" s="424">
        <v>1.6041932311062361</v>
      </c>
      <c r="I26" s="424">
        <v>-5.37373699822985E-3</v>
      </c>
      <c r="J26" s="425">
        <v>3.6379484302886835</v>
      </c>
      <c r="K26" s="425">
        <v>0.22198005186509695</v>
      </c>
      <c r="L26" s="417">
        <v>6.4983052321912038E-2</v>
      </c>
      <c r="M26" s="418">
        <v>227607115.35343349</v>
      </c>
      <c r="N26" s="418">
        <v>17305242.425702512</v>
      </c>
      <c r="O26" s="417">
        <v>8.2287628658682263E-2</v>
      </c>
      <c r="P26" s="416">
        <v>35452114.663864516</v>
      </c>
      <c r="Q26" s="416">
        <v>-444701.30419120193</v>
      </c>
      <c r="R26" s="417">
        <v>-1.2388321699254273E-2</v>
      </c>
    </row>
    <row r="27" spans="1:18" x14ac:dyDescent="0.25">
      <c r="A27" s="430" t="s">
        <v>194</v>
      </c>
      <c r="B27" s="430" t="s">
        <v>216</v>
      </c>
      <c r="C27" s="430" t="s">
        <v>244</v>
      </c>
      <c r="D27" s="255" t="s">
        <v>44</v>
      </c>
      <c r="E27" s="412">
        <v>83631918.216143116</v>
      </c>
      <c r="F27" s="412">
        <v>-7373433.4596607685</v>
      </c>
      <c r="G27" s="413">
        <v>-8.1021976442965452E-2</v>
      </c>
      <c r="H27" s="422">
        <v>40.305267273217474</v>
      </c>
      <c r="I27" s="422">
        <v>-2.7813011190062724</v>
      </c>
      <c r="J27" s="423">
        <v>1.965156529493655</v>
      </c>
      <c r="K27" s="423">
        <v>3.0185197012991827E-2</v>
      </c>
      <c r="L27" s="413">
        <v>1.5599816134895361E-2</v>
      </c>
      <c r="M27" s="414">
        <v>164349810.156533</v>
      </c>
      <c r="N27" s="414">
        <v>-11742936.438468605</v>
      </c>
      <c r="O27" s="413">
        <v>-6.6686088243466182E-2</v>
      </c>
      <c r="P27" s="412">
        <v>38368515.270293251</v>
      </c>
      <c r="Q27" s="412">
        <v>-2742599.3295163363</v>
      </c>
      <c r="R27" s="413">
        <v>-6.6711869921644962E-2</v>
      </c>
    </row>
    <row r="28" spans="1:18" x14ac:dyDescent="0.25">
      <c r="A28" s="430" t="s">
        <v>194</v>
      </c>
      <c r="B28" s="430" t="s">
        <v>245</v>
      </c>
      <c r="C28" s="430" t="s">
        <v>244</v>
      </c>
      <c r="D28" s="259" t="s">
        <v>246</v>
      </c>
      <c r="E28" s="416">
        <v>82683571.107325062</v>
      </c>
      <c r="F28" s="416">
        <v>-7239927.30898498</v>
      </c>
      <c r="G28" s="417">
        <v>-8.0512073445663732E-2</v>
      </c>
      <c r="H28" s="424">
        <v>39.84822426255846</v>
      </c>
      <c r="I28" s="424">
        <v>-2.7261396977590522</v>
      </c>
      <c r="J28" s="425">
        <v>1.9432923358135843</v>
      </c>
      <c r="K28" s="425">
        <v>3.0318200740340862E-2</v>
      </c>
      <c r="L28" s="417">
        <v>1.58487248648451E-2</v>
      </c>
      <c r="M28" s="418">
        <v>160678350.03056231</v>
      </c>
      <c r="N28" s="418">
        <v>-11342976.575138569</v>
      </c>
      <c r="O28" s="417">
        <v>-6.5939362281157154E-2</v>
      </c>
      <c r="P28" s="416">
        <v>37513910.184904292</v>
      </c>
      <c r="Q28" s="416">
        <v>-2627761.9979752824</v>
      </c>
      <c r="R28" s="417">
        <v>-6.5462195645552182E-2</v>
      </c>
    </row>
    <row r="29" spans="1:18" x14ac:dyDescent="0.25">
      <c r="A29" s="430" t="s">
        <v>194</v>
      </c>
      <c r="B29" s="430" t="s">
        <v>245</v>
      </c>
      <c r="C29" s="430" t="s">
        <v>244</v>
      </c>
      <c r="D29" s="255" t="s">
        <v>247</v>
      </c>
      <c r="E29" s="412">
        <v>948347.10881800379</v>
      </c>
      <c r="F29" s="412">
        <v>-133506.1506758515</v>
      </c>
      <c r="G29" s="413">
        <v>-0.12340504546643628</v>
      </c>
      <c r="H29" s="422">
        <v>0.45704301065899272</v>
      </c>
      <c r="I29" s="422">
        <v>-5.5161421247241271E-2</v>
      </c>
      <c r="J29" s="423">
        <v>3.8714307154336294</v>
      </c>
      <c r="K29" s="423">
        <v>0.10805527281070759</v>
      </c>
      <c r="L29" s="413">
        <v>2.8712328721419673E-2</v>
      </c>
      <c r="M29" s="414">
        <v>3671460.1259706984</v>
      </c>
      <c r="N29" s="414">
        <v>-399959.86333003966</v>
      </c>
      <c r="O29" s="413">
        <v>-9.823596297633061E-2</v>
      </c>
      <c r="P29" s="412">
        <v>854605.08538896136</v>
      </c>
      <c r="Q29" s="412">
        <v>-114837.33154104964</v>
      </c>
      <c r="R29" s="413">
        <v>-0.11845709403216709</v>
      </c>
    </row>
    <row r="30" spans="1:18" x14ac:dyDescent="0.25">
      <c r="A30" s="430" t="s">
        <v>194</v>
      </c>
      <c r="B30" s="430" t="s">
        <v>240</v>
      </c>
      <c r="C30" s="430" t="s">
        <v>244</v>
      </c>
      <c r="D30" s="259" t="s">
        <v>44</v>
      </c>
      <c r="E30" s="416">
        <v>1056254096.1402268</v>
      </c>
      <c r="F30" s="416">
        <v>-37308477.134856939</v>
      </c>
      <c r="G30" s="417">
        <v>-3.4116453915501783E-2</v>
      </c>
      <c r="H30" s="424">
        <v>45.249492255955317</v>
      </c>
      <c r="I30" s="424">
        <v>-2.0098369959323605</v>
      </c>
      <c r="J30" s="425">
        <v>1.9597660571023965</v>
      </c>
      <c r="K30" s="425">
        <v>-2.725690097707445E-2</v>
      </c>
      <c r="L30" s="417">
        <v>-1.3717456492510395E-2</v>
      </c>
      <c r="M30" s="418">
        <v>2070010925.290988</v>
      </c>
      <c r="N30" s="418">
        <v>-102923013.90306711</v>
      </c>
      <c r="O30" s="417">
        <v>-4.7365919435747521E-2</v>
      </c>
      <c r="P30" s="416">
        <v>472171228.62624639</v>
      </c>
      <c r="Q30" s="416">
        <v>-17669554.620476365</v>
      </c>
      <c r="R30" s="417">
        <v>-3.6072036516356321E-2</v>
      </c>
    </row>
    <row r="31" spans="1:18" x14ac:dyDescent="0.25">
      <c r="A31" s="430" t="s">
        <v>194</v>
      </c>
      <c r="B31" s="430" t="s">
        <v>248</v>
      </c>
      <c r="C31" s="430" t="s">
        <v>244</v>
      </c>
      <c r="D31" s="255" t="s">
        <v>246</v>
      </c>
      <c r="E31" s="412">
        <v>1042958463.2540454</v>
      </c>
      <c r="F31" s="412">
        <v>-34817661.966610074</v>
      </c>
      <c r="G31" s="413">
        <v>-3.230509671893296E-2</v>
      </c>
      <c r="H31" s="422">
        <v>44.679912796316067</v>
      </c>
      <c r="I31" s="422">
        <v>-1.8971903401626875</v>
      </c>
      <c r="J31" s="423">
        <v>1.937612645776946</v>
      </c>
      <c r="K31" s="423">
        <v>-2.7419217732939538E-2</v>
      </c>
      <c r="L31" s="413">
        <v>-1.3953574108444272E-2</v>
      </c>
      <c r="M31" s="414">
        <v>2020849507.4211285</v>
      </c>
      <c r="N31" s="414">
        <v>-97014920.367679834</v>
      </c>
      <c r="O31" s="413">
        <v>-4.5807899266229177E-2</v>
      </c>
      <c r="P31" s="412">
        <v>460693204.64288455</v>
      </c>
      <c r="Q31" s="412">
        <v>-15812759.365140855</v>
      </c>
      <c r="R31" s="413">
        <v>-3.3184808920617273E-2</v>
      </c>
    </row>
    <row r="32" spans="1:18" x14ac:dyDescent="0.25">
      <c r="A32" s="430" t="s">
        <v>194</v>
      </c>
      <c r="B32" s="430" t="s">
        <v>248</v>
      </c>
      <c r="C32" s="430" t="s">
        <v>244</v>
      </c>
      <c r="D32" s="259" t="s">
        <v>247</v>
      </c>
      <c r="E32" s="416">
        <v>13295632.886182202</v>
      </c>
      <c r="F32" s="416">
        <v>-2490815.1682470292</v>
      </c>
      <c r="G32" s="417">
        <v>-0.15778186199068236</v>
      </c>
      <c r="H32" s="424">
        <v>0.56957945963927981</v>
      </c>
      <c r="I32" s="424">
        <v>-0.1126466557696858</v>
      </c>
      <c r="J32" s="425">
        <v>3.6975613188712151</v>
      </c>
      <c r="K32" s="425">
        <v>0.20915713729879304</v>
      </c>
      <c r="L32" s="417">
        <v>5.9957827823871608E-2</v>
      </c>
      <c r="M32" s="418">
        <v>49161417.86985936</v>
      </c>
      <c r="N32" s="418">
        <v>-5908093.5353873968</v>
      </c>
      <c r="O32" s="417">
        <v>-0.10728429188177802</v>
      </c>
      <c r="P32" s="416">
        <v>11478023.983361861</v>
      </c>
      <c r="Q32" s="416">
        <v>-1856795.2553354856</v>
      </c>
      <c r="R32" s="417">
        <v>-0.13924412638058919</v>
      </c>
    </row>
    <row r="33" spans="1:18" x14ac:dyDescent="0.25">
      <c r="A33" s="430" t="s">
        <v>194</v>
      </c>
      <c r="B33" s="430" t="s">
        <v>223</v>
      </c>
      <c r="C33" s="430" t="s">
        <v>244</v>
      </c>
      <c r="D33" s="255" t="s">
        <v>44</v>
      </c>
      <c r="E33" s="412">
        <v>966131574.31729484</v>
      </c>
      <c r="F33" s="412">
        <v>-34900827.703903317</v>
      </c>
      <c r="G33" s="413">
        <v>-3.4864833179659903E-2</v>
      </c>
      <c r="H33" s="422">
        <v>45.299689739353532</v>
      </c>
      <c r="I33" s="422">
        <v>-2.038296063712032</v>
      </c>
      <c r="J33" s="423">
        <v>1.9611827015603014</v>
      </c>
      <c r="K33" s="423">
        <v>-3.2138683268308599E-2</v>
      </c>
      <c r="L33" s="413">
        <v>-1.6123181897771066E-2</v>
      </c>
      <c r="M33" s="414">
        <v>1894760530.9822993</v>
      </c>
      <c r="N33" s="414">
        <v>-100618762.87290525</v>
      </c>
      <c r="O33" s="413">
        <v>-5.0425883030239912E-2</v>
      </c>
      <c r="P33" s="412">
        <v>431637940.8443259</v>
      </c>
      <c r="Q33" s="412">
        <v>-16594668.595268369</v>
      </c>
      <c r="R33" s="413">
        <v>-3.7022448268580817E-2</v>
      </c>
    </row>
    <row r="34" spans="1:18" x14ac:dyDescent="0.25">
      <c r="A34" s="430" t="s">
        <v>194</v>
      </c>
      <c r="B34" s="430" t="s">
        <v>249</v>
      </c>
      <c r="C34" s="430" t="s">
        <v>244</v>
      </c>
      <c r="D34" s="259" t="s">
        <v>246</v>
      </c>
      <c r="E34" s="416">
        <v>953873689.71807432</v>
      </c>
      <c r="F34" s="416">
        <v>-32519332.456700087</v>
      </c>
      <c r="G34" s="417">
        <v>-3.296792629879141E-2</v>
      </c>
      <c r="H34" s="424">
        <v>44.724945694167069</v>
      </c>
      <c r="I34" s="424">
        <v>-1.9207560690048382</v>
      </c>
      <c r="J34" s="425">
        <v>1.9389344677845279</v>
      </c>
      <c r="K34" s="425">
        <v>-3.2446230110103835E-2</v>
      </c>
      <c r="L34" s="417">
        <v>-1.6458632340651057E-2</v>
      </c>
      <c r="M34" s="418">
        <v>1849498574.9071784</v>
      </c>
      <c r="N34" s="418">
        <v>-95057589.546123266</v>
      </c>
      <c r="O34" s="417">
        <v>-4.8883951661456919E-2</v>
      </c>
      <c r="P34" s="416">
        <v>421066596.55777824</v>
      </c>
      <c r="Q34" s="416">
        <v>-14871050.410822928</v>
      </c>
      <c r="R34" s="417">
        <v>-3.4112792309249747E-2</v>
      </c>
    </row>
    <row r="35" spans="1:18" x14ac:dyDescent="0.25">
      <c r="A35" s="430" t="s">
        <v>194</v>
      </c>
      <c r="B35" s="430" t="s">
        <v>249</v>
      </c>
      <c r="C35" s="430" t="s">
        <v>244</v>
      </c>
      <c r="D35" s="255" t="s">
        <v>247</v>
      </c>
      <c r="E35" s="412">
        <v>12257884.599221494</v>
      </c>
      <c r="F35" s="412">
        <v>-2381495.2472027987</v>
      </c>
      <c r="G35" s="413">
        <v>-0.16267733142975213</v>
      </c>
      <c r="H35" s="422">
        <v>0.57474404518651023</v>
      </c>
      <c r="I35" s="422">
        <v>-0.11753999470717758</v>
      </c>
      <c r="J35" s="423">
        <v>3.6924769285228587</v>
      </c>
      <c r="K35" s="423">
        <v>0.22080463536102268</v>
      </c>
      <c r="L35" s="413">
        <v>6.3601808210971486E-2</v>
      </c>
      <c r="M35" s="414">
        <v>45261956.075121038</v>
      </c>
      <c r="N35" s="414">
        <v>-5561173.3267819509</v>
      </c>
      <c r="O35" s="413">
        <v>-0.10942209565264829</v>
      </c>
      <c r="P35" s="412">
        <v>10571344.286547652</v>
      </c>
      <c r="Q35" s="412">
        <v>-1723618.1844454464</v>
      </c>
      <c r="R35" s="413">
        <v>-0.14018897483517287</v>
      </c>
    </row>
    <row r="36" spans="1:18" x14ac:dyDescent="0.25">
      <c r="A36" s="430" t="s">
        <v>195</v>
      </c>
      <c r="B36" s="430" t="s">
        <v>216</v>
      </c>
      <c r="C36" s="430" t="s">
        <v>244</v>
      </c>
      <c r="D36" s="255" t="s">
        <v>44</v>
      </c>
      <c r="E36" s="416">
        <v>1154148.2487390311</v>
      </c>
      <c r="F36" s="416">
        <v>64812.435132811079</v>
      </c>
      <c r="G36" s="417">
        <v>5.9497204005669352E-2</v>
      </c>
      <c r="H36" s="424">
        <v>44.859046138946958</v>
      </c>
      <c r="I36" s="424">
        <v>4.3875291660860967</v>
      </c>
      <c r="J36" s="425">
        <v>2.5251125993792938</v>
      </c>
      <c r="K36" s="425">
        <v>-0.32182142269230729</v>
      </c>
      <c r="L36" s="417">
        <v>-0.1130414053143847</v>
      </c>
      <c r="M36" s="418">
        <v>2914354.2844424746</v>
      </c>
      <c r="N36" s="418">
        <v>-186912.90477412147</v>
      </c>
      <c r="O36" s="417">
        <v>-6.0269848861792881E-2</v>
      </c>
      <c r="P36" s="416">
        <v>629633.77182614803</v>
      </c>
      <c r="Q36" s="416">
        <v>-33486.767445773818</v>
      </c>
      <c r="R36" s="417">
        <v>-5.0498763742925022E-2</v>
      </c>
    </row>
    <row r="37" spans="1:18" x14ac:dyDescent="0.25">
      <c r="A37" s="430" t="s">
        <v>195</v>
      </c>
      <c r="B37" s="430" t="s">
        <v>245</v>
      </c>
      <c r="C37" s="430" t="s">
        <v>244</v>
      </c>
      <c r="D37" s="259" t="s">
        <v>246</v>
      </c>
      <c r="E37" s="412">
        <v>1033420.7683538646</v>
      </c>
      <c r="F37" s="412">
        <v>-49795.047167591052</v>
      </c>
      <c r="G37" s="413">
        <v>-4.5969645618237139E-2</v>
      </c>
      <c r="H37" s="422">
        <v>40.166651016609798</v>
      </c>
      <c r="I37" s="422">
        <v>-7.749290629922001E-2</v>
      </c>
      <c r="J37" s="423">
        <v>2.7918627470637221</v>
      </c>
      <c r="K37" s="423">
        <v>-4.7958465948844786E-2</v>
      </c>
      <c r="L37" s="413">
        <v>-1.6887846928211731E-2</v>
      </c>
      <c r="M37" s="414">
        <v>2885168.9452091227</v>
      </c>
      <c r="N37" s="414">
        <v>-190970.30597941438</v>
      </c>
      <c r="O37" s="413">
        <v>-6.2081164207903987E-2</v>
      </c>
      <c r="P37" s="412">
        <v>610889.70288443565</v>
      </c>
      <c r="Q37" s="412">
        <v>-47040.771936451201</v>
      </c>
      <c r="R37" s="413">
        <v>-7.1498089443656571E-2</v>
      </c>
    </row>
    <row r="38" spans="1:18" x14ac:dyDescent="0.25">
      <c r="A38" s="430" t="s">
        <v>195</v>
      </c>
      <c r="B38" s="430" t="s">
        <v>245</v>
      </c>
      <c r="C38" s="430" t="s">
        <v>244</v>
      </c>
      <c r="D38" s="255" t="s">
        <v>247</v>
      </c>
      <c r="E38" s="416">
        <v>120727.48038516653</v>
      </c>
      <c r="F38" s="416">
        <v>114607.48230040209</v>
      </c>
      <c r="G38" s="417">
        <v>18.726718654653485</v>
      </c>
      <c r="H38" s="424">
        <v>4.6923951223371549</v>
      </c>
      <c r="I38" s="424">
        <v>4.4650220723853105</v>
      </c>
      <c r="J38" s="425">
        <v>0.24174561698993155</v>
      </c>
      <c r="K38" s="425">
        <v>-3.8641278947378308</v>
      </c>
      <c r="L38" s="417">
        <v>-0.94112200088497022</v>
      </c>
      <c r="M38" s="418">
        <v>29185.339233351944</v>
      </c>
      <c r="N38" s="418">
        <v>4057.4012052929393</v>
      </c>
      <c r="O38" s="417">
        <v>0.16146972349113006</v>
      </c>
      <c r="P38" s="416">
        <v>18744.068941712379</v>
      </c>
      <c r="Q38" s="416">
        <v>13554.004490677373</v>
      </c>
      <c r="R38" s="417">
        <v>2.6115291281160151</v>
      </c>
    </row>
    <row r="39" spans="1:18" x14ac:dyDescent="0.25">
      <c r="A39" s="430" t="s">
        <v>195</v>
      </c>
      <c r="B39" s="430" t="s">
        <v>240</v>
      </c>
      <c r="C39" s="430" t="s">
        <v>244</v>
      </c>
      <c r="D39" s="259" t="s">
        <v>44</v>
      </c>
      <c r="E39" s="412">
        <v>13932055.381746501</v>
      </c>
      <c r="F39" s="412">
        <v>-86610.079286899418</v>
      </c>
      <c r="G39" s="413">
        <v>-6.178197170596784E-3</v>
      </c>
      <c r="H39" s="422">
        <v>42.947530871620081</v>
      </c>
      <c r="I39" s="422">
        <v>2.2364562199205338</v>
      </c>
      <c r="J39" s="423">
        <v>2.7493914810375397</v>
      </c>
      <c r="K39" s="423">
        <v>-6.9264666725353141E-2</v>
      </c>
      <c r="L39" s="413">
        <v>-2.457364896400259E-2</v>
      </c>
      <c r="M39" s="414">
        <v>38304674.37991704</v>
      </c>
      <c r="N39" s="414">
        <v>-1209123.2052560821</v>
      </c>
      <c r="O39" s="413">
        <v>-3.0600025286098669E-2</v>
      </c>
      <c r="P39" s="412">
        <v>8201746.1918766433</v>
      </c>
      <c r="Q39" s="412">
        <v>-359414.87056828942</v>
      </c>
      <c r="R39" s="413">
        <v>-4.1982024160826407E-2</v>
      </c>
    </row>
    <row r="40" spans="1:18" x14ac:dyDescent="0.25">
      <c r="A40" s="430" t="s">
        <v>195</v>
      </c>
      <c r="B40" s="430" t="s">
        <v>248</v>
      </c>
      <c r="C40" s="430" t="s">
        <v>244</v>
      </c>
      <c r="D40" s="255" t="s">
        <v>246</v>
      </c>
      <c r="E40" s="416">
        <v>13555909.144357735</v>
      </c>
      <c r="F40" s="416">
        <v>-401258.23535955325</v>
      </c>
      <c r="G40" s="417">
        <v>-2.8749260107223919E-2</v>
      </c>
      <c r="H40" s="424">
        <v>41.788006903343074</v>
      </c>
      <c r="I40" s="424">
        <v>1.2555264970341256</v>
      </c>
      <c r="J40" s="425">
        <v>2.8013916046597842</v>
      </c>
      <c r="K40" s="425">
        <v>-1.5790863369009589E-2</v>
      </c>
      <c r="L40" s="417">
        <v>-5.6051972309974609E-3</v>
      </c>
      <c r="M40" s="418">
        <v>37975410.070534557</v>
      </c>
      <c r="N40" s="418">
        <v>-1344477.1749483645</v>
      </c>
      <c r="O40" s="417">
        <v>-3.4193312065075122E-2</v>
      </c>
      <c r="P40" s="416">
        <v>8095296.8782420726</v>
      </c>
      <c r="Q40" s="416">
        <v>-424739.67673160043</v>
      </c>
      <c r="R40" s="417">
        <v>-4.9851860844852075E-2</v>
      </c>
    </row>
    <row r="41" spans="1:18" x14ac:dyDescent="0.25">
      <c r="A41" s="430" t="s">
        <v>195</v>
      </c>
      <c r="B41" s="430" t="s">
        <v>248</v>
      </c>
      <c r="C41" s="430" t="s">
        <v>244</v>
      </c>
      <c r="D41" s="259" t="s">
        <v>247</v>
      </c>
      <c r="E41" s="412">
        <v>376146.2373887648</v>
      </c>
      <c r="F41" s="412">
        <v>314648.15607265092</v>
      </c>
      <c r="G41" s="413">
        <v>5.1163898017450196</v>
      </c>
      <c r="H41" s="422">
        <v>1.1595239682770053</v>
      </c>
      <c r="I41" s="422">
        <v>0.98092972288640012</v>
      </c>
      <c r="J41" s="423">
        <v>0.87536249642761765</v>
      </c>
      <c r="K41" s="423">
        <v>-2.2777495282135685</v>
      </c>
      <c r="L41" s="413">
        <v>-0.72238141569764525</v>
      </c>
      <c r="M41" s="414">
        <v>329264.30938248447</v>
      </c>
      <c r="N41" s="414">
        <v>135353.96969228439</v>
      </c>
      <c r="O41" s="413">
        <v>0.69802347780181295</v>
      </c>
      <c r="P41" s="412">
        <v>106449.31363457101</v>
      </c>
      <c r="Q41" s="412">
        <v>65324.806163311434</v>
      </c>
      <c r="R41" s="413">
        <v>1.58846415872493</v>
      </c>
    </row>
    <row r="42" spans="1:18" x14ac:dyDescent="0.25">
      <c r="A42" s="430" t="s">
        <v>195</v>
      </c>
      <c r="B42" s="430" t="s">
        <v>223</v>
      </c>
      <c r="C42" s="430" t="s">
        <v>244</v>
      </c>
      <c r="D42" s="255" t="s">
        <v>44</v>
      </c>
      <c r="E42" s="416">
        <v>12728884.380485555</v>
      </c>
      <c r="F42" s="416">
        <v>-165701.18738240749</v>
      </c>
      <c r="G42" s="417">
        <v>-1.28504469190013E-2</v>
      </c>
      <c r="H42" s="424">
        <v>43.030076509780237</v>
      </c>
      <c r="I42" s="424">
        <v>2.1818401726781147</v>
      </c>
      <c r="J42" s="425">
        <v>2.7406849555833452</v>
      </c>
      <c r="K42" s="425">
        <v>-8.3842798509022209E-2</v>
      </c>
      <c r="L42" s="417">
        <v>-2.9683828876365288E-2</v>
      </c>
      <c r="M42" s="418">
        <v>34885861.922956593</v>
      </c>
      <c r="N42" s="418">
        <v>-1535252.8910053596</v>
      </c>
      <c r="O42" s="417">
        <v>-4.2152825328038115E-2</v>
      </c>
      <c r="P42" s="416">
        <v>7474124.3522672011</v>
      </c>
      <c r="Q42" s="416">
        <v>-408202.28957683779</v>
      </c>
      <c r="R42" s="417">
        <v>-5.1787030419401713E-2</v>
      </c>
    </row>
    <row r="43" spans="1:18" x14ac:dyDescent="0.25">
      <c r="A43" s="430" t="s">
        <v>195</v>
      </c>
      <c r="B43" s="430" t="s">
        <v>249</v>
      </c>
      <c r="C43" s="430" t="s">
        <v>244</v>
      </c>
      <c r="D43" s="259" t="s">
        <v>246</v>
      </c>
      <c r="E43" s="412">
        <v>12358584.540827332</v>
      </c>
      <c r="F43" s="412">
        <v>-477169.45123088546</v>
      </c>
      <c r="G43" s="413">
        <v>-3.7175023105469412E-2</v>
      </c>
      <c r="H43" s="422">
        <v>41.778275491265134</v>
      </c>
      <c r="I43" s="422">
        <v>1.1164093248142564</v>
      </c>
      <c r="J43" s="423">
        <v>2.7978973513138472</v>
      </c>
      <c r="K43" s="423">
        <v>-2.542504413142499E-2</v>
      </c>
      <c r="L43" s="413">
        <v>-9.0053633876322342E-3</v>
      </c>
      <c r="M43" s="414">
        <v>34578050.952769049</v>
      </c>
      <c r="N43" s="414">
        <v>-1661420.755434975</v>
      </c>
      <c r="O43" s="413">
        <v>-4.5845611901093375E-2</v>
      </c>
      <c r="P43" s="412">
        <v>7373123.5281929504</v>
      </c>
      <c r="Q43" s="412">
        <v>-470439.55202650558</v>
      </c>
      <c r="R43" s="413">
        <v>-5.9977786525730742E-2</v>
      </c>
    </row>
    <row r="44" spans="1:18" x14ac:dyDescent="0.25">
      <c r="A44" s="430" t="s">
        <v>195</v>
      </c>
      <c r="B44" s="430" t="s">
        <v>249</v>
      </c>
      <c r="C44" s="430" t="s">
        <v>244</v>
      </c>
      <c r="D44" s="255" t="s">
        <v>247</v>
      </c>
      <c r="E44" s="416">
        <v>370299.83965821849</v>
      </c>
      <c r="F44" s="416">
        <v>311468.26384846953</v>
      </c>
      <c r="G44" s="417">
        <v>5.2942362933759171</v>
      </c>
      <c r="H44" s="424">
        <v>1.2518010185150785</v>
      </c>
      <c r="I44" s="424">
        <v>1.0654308478638232</v>
      </c>
      <c r="J44" s="425">
        <v>0.83124791647668494</v>
      </c>
      <c r="K44" s="425">
        <v>-2.2562625446629858</v>
      </c>
      <c r="L44" s="417">
        <v>-0.7307708178032043</v>
      </c>
      <c r="M44" s="418">
        <v>307810.97018754465</v>
      </c>
      <c r="N44" s="418">
        <v>126167.86442961317</v>
      </c>
      <c r="O44" s="417">
        <v>0.69459208981898846</v>
      </c>
      <c r="P44" s="416">
        <v>101000.82407425088</v>
      </c>
      <c r="Q44" s="416">
        <v>62237.262449668124</v>
      </c>
      <c r="R44" s="417">
        <v>1.6055609918516622</v>
      </c>
    </row>
    <row r="45" spans="1:18" x14ac:dyDescent="0.25">
      <c r="A45" s="430" t="s">
        <v>196</v>
      </c>
      <c r="B45" s="430" t="s">
        <v>216</v>
      </c>
      <c r="C45" s="430" t="s">
        <v>244</v>
      </c>
      <c r="D45" s="259" t="s">
        <v>44</v>
      </c>
      <c r="E45" s="412">
        <v>77845390.280789882</v>
      </c>
      <c r="F45" s="412">
        <v>-709443.12876300514</v>
      </c>
      <c r="G45" s="413">
        <v>-9.0311836709557735E-3</v>
      </c>
      <c r="H45" s="422">
        <v>45.200273136659419</v>
      </c>
      <c r="I45" s="422">
        <v>-1.5237278246578398</v>
      </c>
      <c r="J45" s="423">
        <v>1.8574298123226158</v>
      </c>
      <c r="K45" s="423">
        <v>2.2188681622931306E-2</v>
      </c>
      <c r="L45" s="413">
        <v>1.2090335842937372E-2</v>
      </c>
      <c r="M45" s="414">
        <v>144592348.65942833</v>
      </c>
      <c r="N45" s="414">
        <v>425287.3709551394</v>
      </c>
      <c r="O45" s="413">
        <v>2.9499621283404979E-3</v>
      </c>
      <c r="P45" s="412">
        <v>31488184.815626085</v>
      </c>
      <c r="Q45" s="412">
        <v>-85802.485819675028</v>
      </c>
      <c r="R45" s="413">
        <v>-2.7175055529254036E-3</v>
      </c>
    </row>
    <row r="46" spans="1:18" x14ac:dyDescent="0.25">
      <c r="A46" s="430" t="s">
        <v>196</v>
      </c>
      <c r="B46" s="430" t="s">
        <v>245</v>
      </c>
      <c r="C46" s="430" t="s">
        <v>244</v>
      </c>
      <c r="D46" s="255" t="s">
        <v>246</v>
      </c>
      <c r="E46" s="416">
        <v>73508634.443654343</v>
      </c>
      <c r="F46" s="416">
        <v>-1070870.4885367453</v>
      </c>
      <c r="G46" s="417">
        <v>-1.4358777113235041E-2</v>
      </c>
      <c r="H46" s="424">
        <v>42.68217222331733</v>
      </c>
      <c r="I46" s="424">
        <v>-1.6773243079616762</v>
      </c>
      <c r="J46" s="425">
        <v>1.7461351378021384</v>
      </c>
      <c r="K46" s="425">
        <v>1.6129705605043565E-3</v>
      </c>
      <c r="L46" s="417">
        <v>9.2459161069573487E-4</v>
      </c>
      <c r="M46" s="418">
        <v>128356009.5339174</v>
      </c>
      <c r="N46" s="418">
        <v>-1749590.0421967357</v>
      </c>
      <c r="O46" s="417">
        <v>-1.3447461507398025E-2</v>
      </c>
      <c r="P46" s="416">
        <v>29433702.62472266</v>
      </c>
      <c r="Q46" s="416">
        <v>-112571.78545662388</v>
      </c>
      <c r="R46" s="417">
        <v>-3.8100162441407721E-3</v>
      </c>
    </row>
    <row r="47" spans="1:18" x14ac:dyDescent="0.25">
      <c r="A47" s="430" t="s">
        <v>196</v>
      </c>
      <c r="B47" s="430" t="s">
        <v>245</v>
      </c>
      <c r="C47" s="430" t="s">
        <v>244</v>
      </c>
      <c r="D47" s="259" t="s">
        <v>247</v>
      </c>
      <c r="E47" s="412">
        <v>4336755.8371346481</v>
      </c>
      <c r="F47" s="412">
        <v>361427.35977374436</v>
      </c>
      <c r="G47" s="413">
        <v>9.091760890503435E-2</v>
      </c>
      <c r="H47" s="422">
        <v>2.5181009133415722</v>
      </c>
      <c r="I47" s="422">
        <v>0.15359648330385411</v>
      </c>
      <c r="J47" s="423">
        <v>3.7438905336756334</v>
      </c>
      <c r="K47" s="423">
        <v>0.20670818699972404</v>
      </c>
      <c r="L47" s="413">
        <v>5.8438657309815942E-2</v>
      </c>
      <c r="M47" s="414">
        <v>16236339.125510955</v>
      </c>
      <c r="N47" s="414">
        <v>2174877.4131519441</v>
      </c>
      <c r="O47" s="413">
        <v>0.1546693692050794</v>
      </c>
      <c r="P47" s="412">
        <v>2054482.1909034252</v>
      </c>
      <c r="Q47" s="412">
        <v>26769.299636950251</v>
      </c>
      <c r="R47" s="413">
        <v>1.3201720890688129E-2</v>
      </c>
    </row>
    <row r="48" spans="1:18" x14ac:dyDescent="0.25">
      <c r="A48" s="430" t="s">
        <v>196</v>
      </c>
      <c r="B48" s="430" t="s">
        <v>240</v>
      </c>
      <c r="C48" s="430" t="s">
        <v>244</v>
      </c>
      <c r="D48" s="255" t="s">
        <v>44</v>
      </c>
      <c r="E48" s="416">
        <v>964302358.61698401</v>
      </c>
      <c r="F48" s="416">
        <v>-2466175.8989765644</v>
      </c>
      <c r="G48" s="417">
        <v>-2.5509476269946285E-3</v>
      </c>
      <c r="H48" s="424">
        <v>49.896843876192243</v>
      </c>
      <c r="I48" s="424">
        <v>-1.8959348910902563</v>
      </c>
      <c r="J48" s="425">
        <v>1.8321299721214495</v>
      </c>
      <c r="K48" s="425">
        <v>1.2116496917530029E-2</v>
      </c>
      <c r="L48" s="417">
        <v>6.6573665978887668E-3</v>
      </c>
      <c r="M48" s="418">
        <v>1766727253.4095829</v>
      </c>
      <c r="N48" s="418">
        <v>7195493.1873891354</v>
      </c>
      <c r="O48" s="417">
        <v>4.0894363773692202E-3</v>
      </c>
      <c r="P48" s="416">
        <v>383807352.63815349</v>
      </c>
      <c r="Q48" s="416">
        <v>-1184929.0499745607</v>
      </c>
      <c r="R48" s="417">
        <v>-3.0777994945219191E-3</v>
      </c>
    </row>
    <row r="49" spans="1:18" x14ac:dyDescent="0.25">
      <c r="A49" s="430" t="s">
        <v>196</v>
      </c>
      <c r="B49" s="430" t="s">
        <v>248</v>
      </c>
      <c r="C49" s="430" t="s">
        <v>244</v>
      </c>
      <c r="D49" s="259" t="s">
        <v>246</v>
      </c>
      <c r="E49" s="412">
        <v>910077370.25794101</v>
      </c>
      <c r="F49" s="412">
        <v>-6071184.4256923199</v>
      </c>
      <c r="G49" s="413">
        <v>-6.6268558681390225E-3</v>
      </c>
      <c r="H49" s="422">
        <v>47.091027055190168</v>
      </c>
      <c r="I49" s="422">
        <v>-1.9898829213143259</v>
      </c>
      <c r="J49" s="423">
        <v>1.7256700417667612</v>
      </c>
      <c r="K49" s="423">
        <v>-7.0761621351069781E-3</v>
      </c>
      <c r="L49" s="413">
        <v>-4.08378452607346E-3</v>
      </c>
      <c r="M49" s="414">
        <v>1570493253.5440052</v>
      </c>
      <c r="N49" s="414">
        <v>-16959676.794243574</v>
      </c>
      <c r="O49" s="413">
        <v>-1.0683577742761713E-2</v>
      </c>
      <c r="P49" s="412">
        <v>356930900.73351038</v>
      </c>
      <c r="Q49" s="412">
        <v>-2440333.2500423789</v>
      </c>
      <c r="R49" s="413">
        <v>-6.790563682551356E-3</v>
      </c>
    </row>
    <row r="50" spans="1:18" x14ac:dyDescent="0.25">
      <c r="A50" s="430" t="s">
        <v>196</v>
      </c>
      <c r="B50" s="430" t="s">
        <v>248</v>
      </c>
      <c r="C50" s="430" t="s">
        <v>244</v>
      </c>
      <c r="D50" s="255" t="s">
        <v>247</v>
      </c>
      <c r="E50" s="416">
        <v>54224988.359140009</v>
      </c>
      <c r="F50" s="416">
        <v>3605008.5267218053</v>
      </c>
      <c r="G50" s="417">
        <v>7.1217107131541654E-2</v>
      </c>
      <c r="H50" s="424">
        <v>2.8058168210070962</v>
      </c>
      <c r="I50" s="424">
        <v>9.3948030224213053E-2</v>
      </c>
      <c r="J50" s="425">
        <v>3.6188850528817387</v>
      </c>
      <c r="K50" s="425">
        <v>0.21945995524980333</v>
      </c>
      <c r="L50" s="417">
        <v>6.4557961698488597E-2</v>
      </c>
      <c r="M50" s="418">
        <v>196233999.86557806</v>
      </c>
      <c r="N50" s="418">
        <v>24155169.981633216</v>
      </c>
      <c r="O50" s="417">
        <v>0.14037270010450556</v>
      </c>
      <c r="P50" s="416">
        <v>26876451.904643092</v>
      </c>
      <c r="Q50" s="416">
        <v>1255404.2000677362</v>
      </c>
      <c r="R50" s="417">
        <v>4.8998940813944493E-2</v>
      </c>
    </row>
    <row r="51" spans="1:18" x14ac:dyDescent="0.25">
      <c r="A51" s="430" t="s">
        <v>196</v>
      </c>
      <c r="B51" s="430" t="s">
        <v>223</v>
      </c>
      <c r="C51" s="430" t="s">
        <v>244</v>
      </c>
      <c r="D51" s="259" t="s">
        <v>44</v>
      </c>
      <c r="E51" s="412">
        <v>884115087.09277391</v>
      </c>
      <c r="F51" s="412">
        <v>-4491530.6010615826</v>
      </c>
      <c r="G51" s="413">
        <v>-5.0545770328812864E-3</v>
      </c>
      <c r="H51" s="422">
        <v>50.025848092717126</v>
      </c>
      <c r="I51" s="422">
        <v>-1.9317913004681415</v>
      </c>
      <c r="J51" s="423">
        <v>1.8330960976447193</v>
      </c>
      <c r="K51" s="423">
        <v>9.9993556308921594E-3</v>
      </c>
      <c r="L51" s="413">
        <v>5.4848189898286373E-3</v>
      </c>
      <c r="M51" s="414">
        <v>1620667916.018585</v>
      </c>
      <c r="N51" s="414">
        <v>652086.36902713776</v>
      </c>
      <c r="O51" s="413">
        <v>4.0251851685189845E-4</v>
      </c>
      <c r="P51" s="412">
        <v>351904078.34897095</v>
      </c>
      <c r="Q51" s="412">
        <v>-2096023.6468451619</v>
      </c>
      <c r="R51" s="413">
        <v>-5.9209690478279429E-3</v>
      </c>
    </row>
    <row r="52" spans="1:18" x14ac:dyDescent="0.25">
      <c r="A52" s="430" t="s">
        <v>196</v>
      </c>
      <c r="B52" s="430" t="s">
        <v>249</v>
      </c>
      <c r="C52" s="430" t="s">
        <v>244</v>
      </c>
      <c r="D52" s="255" t="s">
        <v>246</v>
      </c>
      <c r="E52" s="416">
        <v>833808281.80851293</v>
      </c>
      <c r="F52" s="416">
        <v>-7873365.7056295872</v>
      </c>
      <c r="G52" s="417">
        <v>-9.3543274097553537E-3</v>
      </c>
      <c r="H52" s="424">
        <v>47.179340170930857</v>
      </c>
      <c r="I52" s="424">
        <v>-2.0345534177723437</v>
      </c>
      <c r="J52" s="425">
        <v>1.7250041623724104</v>
      </c>
      <c r="K52" s="425">
        <v>-1.0256539149763322E-2</v>
      </c>
      <c r="L52" s="417">
        <v>-5.9106618047456887E-3</v>
      </c>
      <c r="M52" s="418">
        <v>1438322756.7402725</v>
      </c>
      <c r="N52" s="418">
        <v>-22214329.383457422</v>
      </c>
      <c r="O52" s="417">
        <v>-1.5209698948771184E-2</v>
      </c>
      <c r="P52" s="416">
        <v>327023307.97165412</v>
      </c>
      <c r="Q52" s="416">
        <v>-3374940.5270994306</v>
      </c>
      <c r="R52" s="417">
        <v>-1.0214765188478785E-2</v>
      </c>
    </row>
    <row r="53" spans="1:18" x14ac:dyDescent="0.25">
      <c r="A53" s="430" t="s">
        <v>196</v>
      </c>
      <c r="B53" s="430" t="s">
        <v>249</v>
      </c>
      <c r="C53" s="430" t="s">
        <v>244</v>
      </c>
      <c r="D53" s="259" t="s">
        <v>247</v>
      </c>
      <c r="E53" s="412">
        <v>50306805.284349009</v>
      </c>
      <c r="F53" s="412">
        <v>3381835.104564324</v>
      </c>
      <c r="G53" s="413">
        <v>7.2068987824764161E-2</v>
      </c>
      <c r="H53" s="422">
        <v>2.8465079217912512</v>
      </c>
      <c r="I53" s="422">
        <v>0.10276211730382334</v>
      </c>
      <c r="J53" s="423">
        <v>3.6246618772081316</v>
      </c>
      <c r="K53" s="423">
        <v>0.22607168280175394</v>
      </c>
      <c r="L53" s="413">
        <v>6.6519253534550155E-2</v>
      </c>
      <c r="M53" s="414">
        <v>182345159.27831244</v>
      </c>
      <c r="N53" s="414">
        <v>22866415.75248453</v>
      </c>
      <c r="O53" s="413">
        <v>0.14338221663240824</v>
      </c>
      <c r="P53" s="412">
        <v>24880770.377316866</v>
      </c>
      <c r="Q53" s="412">
        <v>1278916.8802542463</v>
      </c>
      <c r="R53" s="413">
        <v>5.4187137481105645E-2</v>
      </c>
    </row>
  </sheetData>
  <mergeCells count="35">
    <mergeCell ref="C48:C50"/>
    <mergeCell ref="C51:C53"/>
    <mergeCell ref="C42:C44"/>
    <mergeCell ref="C36:C38"/>
    <mergeCell ref="C39:C41"/>
    <mergeCell ref="C45:C47"/>
    <mergeCell ref="A18:A26"/>
    <mergeCell ref="B18:B20"/>
    <mergeCell ref="B21:B23"/>
    <mergeCell ref="C21:C23"/>
    <mergeCell ref="B24:B26"/>
    <mergeCell ref="C24:C26"/>
    <mergeCell ref="C18:C20"/>
    <mergeCell ref="A9:A17"/>
    <mergeCell ref="B9:B11"/>
    <mergeCell ref="C9:C11"/>
    <mergeCell ref="B12:B14"/>
    <mergeCell ref="C12:C14"/>
    <mergeCell ref="B15:B17"/>
    <mergeCell ref="C15:C17"/>
    <mergeCell ref="A27:A35"/>
    <mergeCell ref="B27:B29"/>
    <mergeCell ref="C27:C29"/>
    <mergeCell ref="B30:B32"/>
    <mergeCell ref="C30:C32"/>
    <mergeCell ref="B33:B35"/>
    <mergeCell ref="C33:C35"/>
    <mergeCell ref="A36:A44"/>
    <mergeCell ref="B36:B38"/>
    <mergeCell ref="B39:B41"/>
    <mergeCell ref="B42:B44"/>
    <mergeCell ref="A45:A53"/>
    <mergeCell ref="B45:B47"/>
    <mergeCell ref="B48:B50"/>
    <mergeCell ref="B51:B53"/>
  </mergeCells>
  <pageMargins left="0.7" right="0.7" top="0.75" bottom="0.75" header="0.3" footer="0.3"/>
  <colBreaks count="1" manualBreakCount="1">
    <brk id="5" max="1048575" man="1"/>
  </col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B8BA2-B2D6-4B65-899E-B01B80620F3F}">
  <dimension ref="A1"/>
  <sheetViews>
    <sheetView workbookViewId="0">
      <selection activeCell="D12" sqref="D12"/>
    </sheetView>
  </sheetViews>
  <sheetFormatPr defaultRowHeight="12.5" x14ac:dyDescent="0.25"/>
  <sheetData/>
  <sheetProtection algorithmName="SHA-512" hashValue="exfi3v4JgqSl6i8CGX0PncZthZMIcn6r17JRGZU9PoRPkBjAjw/emr/g+S5Hg/ZvUYqvoeUfGJcFJKeWv8SJNA==" saltValue="k6I9BX63q5zVywJ/7mGDI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6F7D-71EC-423E-97F1-21446F69294C}">
  <sheetPr>
    <tabColor rgb="FF002776"/>
    <pageSetUpPr fitToPage="1"/>
  </sheetPr>
  <dimension ref="G2:M22"/>
  <sheetViews>
    <sheetView showGridLines="0" tabSelected="1" zoomScaleNormal="100" workbookViewId="0">
      <selection activeCell="L6" sqref="L6"/>
    </sheetView>
  </sheetViews>
  <sheetFormatPr defaultColWidth="8.81640625" defaultRowHeight="14.5" x14ac:dyDescent="0.35"/>
  <cols>
    <col min="1" max="1" width="8.81640625" style="4"/>
    <col min="2" max="2" width="45" style="4" bestFit="1" customWidth="1"/>
    <col min="3" max="7" width="8.81640625" style="4"/>
    <col min="8" max="8" width="34.81640625" style="4" customWidth="1"/>
    <col min="9" max="16384" width="8.81640625" style="4"/>
  </cols>
  <sheetData>
    <row r="2" spans="7:13" ht="15" thickBot="1" x14ac:dyDescent="0.4"/>
    <row r="3" spans="7:13" ht="24" thickBot="1" x14ac:dyDescent="0.6">
      <c r="G3" s="432" t="s">
        <v>250</v>
      </c>
      <c r="H3" s="433"/>
      <c r="I3" s="433"/>
      <c r="J3" s="434"/>
      <c r="K3" s="5"/>
      <c r="L3" s="5"/>
      <c r="M3" s="5"/>
    </row>
    <row r="4" spans="7:13" ht="15.5" x14ac:dyDescent="0.35">
      <c r="G4" s="231"/>
      <c r="H4" s="231"/>
      <c r="I4" s="231"/>
      <c r="J4" s="231"/>
    </row>
    <row r="5" spans="7:13" ht="15.5" x14ac:dyDescent="0.35">
      <c r="G5" s="231"/>
      <c r="H5" s="231" t="s">
        <v>475</v>
      </c>
      <c r="I5" s="231"/>
      <c r="J5" s="231"/>
    </row>
    <row r="6" spans="7:13" ht="15.5" x14ac:dyDescent="0.35">
      <c r="G6" s="231"/>
      <c r="H6" s="231" t="s">
        <v>476</v>
      </c>
      <c r="I6" s="231"/>
      <c r="J6" s="231"/>
    </row>
    <row r="7" spans="7:13" ht="15.5" x14ac:dyDescent="0.35">
      <c r="G7" s="231"/>
      <c r="H7" s="231" t="s">
        <v>477</v>
      </c>
      <c r="I7" s="231"/>
      <c r="J7" s="231"/>
    </row>
    <row r="8" spans="7:13" x14ac:dyDescent="0.35">
      <c r="I8" s="6"/>
      <c r="J8" s="6"/>
      <c r="K8" s="6"/>
    </row>
    <row r="9" spans="7:13" ht="15" thickBot="1" x14ac:dyDescent="0.4">
      <c r="H9" s="7" t="s">
        <v>251</v>
      </c>
    </row>
    <row r="10" spans="7:13" ht="15.5" x14ac:dyDescent="0.35">
      <c r="H10" s="230" t="s">
        <v>252</v>
      </c>
      <c r="I10" s="231"/>
    </row>
    <row r="11" spans="7:13" ht="15.5" x14ac:dyDescent="0.35">
      <c r="H11" s="230" t="s">
        <v>253</v>
      </c>
      <c r="I11" s="231"/>
    </row>
    <row r="12" spans="7:13" ht="15.5" x14ac:dyDescent="0.35">
      <c r="H12" s="230" t="s">
        <v>254</v>
      </c>
      <c r="I12" s="231"/>
    </row>
    <row r="13" spans="7:13" ht="15.5" x14ac:dyDescent="0.35">
      <c r="H13" s="230" t="s">
        <v>255</v>
      </c>
      <c r="I13" s="231"/>
    </row>
    <row r="14" spans="7:13" ht="15.5" x14ac:dyDescent="0.35">
      <c r="H14" s="230" t="s">
        <v>256</v>
      </c>
      <c r="I14" s="231"/>
    </row>
    <row r="15" spans="7:13" ht="15.5" x14ac:dyDescent="0.35">
      <c r="H15" s="231"/>
    </row>
    <row r="16" spans="7:13" ht="15.5" hidden="1" x14ac:dyDescent="0.35">
      <c r="H16" s="232" t="s">
        <v>257</v>
      </c>
      <c r="I16" s="231"/>
    </row>
    <row r="17" spans="8:9" ht="15.5" hidden="1" x14ac:dyDescent="0.35">
      <c r="H17" s="230" t="s">
        <v>258</v>
      </c>
      <c r="I17" s="231"/>
    </row>
    <row r="18" spans="8:9" ht="15.5" hidden="1" x14ac:dyDescent="0.35">
      <c r="H18" s="232" t="s">
        <v>259</v>
      </c>
      <c r="I18" s="231"/>
    </row>
    <row r="19" spans="8:9" ht="15.5" x14ac:dyDescent="0.35">
      <c r="H19" s="230" t="s">
        <v>260</v>
      </c>
      <c r="I19" s="231"/>
    </row>
    <row r="20" spans="8:9" ht="15.5" hidden="1" x14ac:dyDescent="0.35">
      <c r="H20" s="230" t="s">
        <v>261</v>
      </c>
      <c r="I20" s="231"/>
    </row>
    <row r="21" spans="8:9" ht="15.5" x14ac:dyDescent="0.35">
      <c r="I21" s="231"/>
    </row>
    <row r="22" spans="8:9" ht="15.5" x14ac:dyDescent="0.35">
      <c r="I22" s="231"/>
    </row>
  </sheetData>
  <mergeCells count="1">
    <mergeCell ref="G3:J3"/>
  </mergeCells>
  <hyperlinks>
    <hyperlink ref="H10" location="'TOTAL U.S. MULO+ with C'!A1" display="TOTAL U.S. MULO+ with C" xr:uid="{50511709-BD5A-47F0-9A42-4CCB8D090F4F}"/>
    <hyperlink ref="H11" location="'TOTAL U.S. MULO+'!A1" display="TOTAL U.S. MULO+" xr:uid="{4222841A-19B8-48DB-A91B-E6AA241BF035}"/>
    <hyperlink ref="H12" location="'TOTAL U.S. FOOD'!A1" display="TOTAL U.S. FOOD" xr:uid="{804075D9-7154-4558-AE6B-AB7570678FB1}"/>
    <hyperlink ref="H13" location="'TOTAL U.S. CONVENIENCE'!A1" display="TOTAL U.S. CONVENIENCE" xr:uid="{5E6D8770-F908-4528-80A3-57B8D2825F9E}"/>
    <hyperlink ref="H14" location="'TOTAL U.S. ALL OTHER OUTLETS'!A1" display="TOTAL U.S. ALL OTHER OUTLETS" xr:uid="{CB8AB229-7BA4-4ED1-A6B1-27F31AF5CDA0}"/>
    <hyperlink ref="H16" location="'TOP PERFORMERS'!A1" display="'TOP PERFORMERS'!A1" xr:uid="{A3829F5D-B4E9-4DF6-A104-7F95812524C0}"/>
    <hyperlink ref="H17" location="'CIRCANA STANDARD REGIONS'!A1" display="CIRCANA STANDARD REGIONS" xr:uid="{75BEB654-5F53-4E70-91BE-827362AA1A0B}"/>
    <hyperlink ref="H18" location="'WALMART REGIONS'!A1" display="'WALMART REGIONS'!A1" xr:uid="{E5E76568-CDDC-4C06-85DE-4581712B2E63}"/>
    <hyperlink ref="H19" location="'CIRCANA REGIONS &amp; MARKETS'!A1" display="CIRCANA STANDARD REGIONS &amp; MARKETS" xr:uid="{7C566A08-6106-46A6-864F-E64EC922DEF9}"/>
    <hyperlink ref="H20" location="'DMI CUSTOM REGIONS &amp; MARKETS'!A1" display="DMI CUSTOM REGIONS &amp; MARKETS" xr:uid="{04C093F4-B9F6-4EF6-8F79-5FA30985A5CE}"/>
  </hyperlinks>
  <pageMargins left="0.7" right="0.7" top="0.75" bottom="0.75" header="0.3" footer="0.3"/>
  <pageSetup scale="7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ACED-3FEE-4C42-90EB-BDE6A384EF2C}">
  <sheetPr>
    <tabColor rgb="FFC00000"/>
    <pageSetUpPr fitToPage="1"/>
  </sheetPr>
  <dimension ref="A1:T331"/>
  <sheetViews>
    <sheetView showGridLines="0" zoomScale="70" zoomScaleNormal="70" workbookViewId="0"/>
  </sheetViews>
  <sheetFormatPr defaultColWidth="9.1796875" defaultRowHeight="14.5" x14ac:dyDescent="0.25"/>
  <cols>
    <col min="1" max="1" width="9.1796875" style="9"/>
    <col min="2" max="2" width="19.81640625" style="9" bestFit="1" customWidth="1"/>
    <col min="3" max="3" width="35.453125" style="8" bestFit="1" customWidth="1"/>
    <col min="4" max="4" width="16.36328125" style="9" bestFit="1" customWidth="1"/>
    <col min="5" max="5" width="14.54296875" style="9" bestFit="1" customWidth="1"/>
    <col min="6" max="6" width="11.36328125" style="10" bestFit="1" customWidth="1"/>
    <col min="7" max="7" width="9" style="10" customWidth="1"/>
    <col min="8" max="8" width="7.453125" style="10" customWidth="1"/>
    <col min="9" max="9" width="9" style="10" customWidth="1"/>
    <col min="10" max="10" width="9.90625" style="10" bestFit="1" customWidth="1"/>
    <col min="11" max="11" width="11.81640625" style="10" bestFit="1" customWidth="1"/>
    <col min="12" max="12" width="16.36328125" style="9" customWidth="1"/>
    <col min="13" max="13" width="14.54296875" style="9" customWidth="1"/>
    <col min="14" max="14" width="11.81640625" style="10" bestFit="1" customWidth="1"/>
    <col min="15" max="15" width="16.36328125" style="9" bestFit="1" customWidth="1"/>
    <col min="16" max="16" width="14" style="9" bestFit="1" customWidth="1"/>
    <col min="17" max="17" width="11.36328125" style="10" bestFit="1" customWidth="1"/>
    <col min="18" max="16384" width="9.1796875" style="9"/>
  </cols>
  <sheetData>
    <row r="1" spans="1:17" x14ac:dyDescent="0.25">
      <c r="A1" s="8"/>
      <c r="B1" s="8"/>
    </row>
    <row r="2" spans="1:17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</row>
    <row r="3" spans="1:17" x14ac:dyDescent="0.25">
      <c r="B3" s="441" t="s">
        <v>262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7" ht="15" thickBot="1" x14ac:dyDescent="0.3">
      <c r="B4" s="441" t="str">
        <f>'HOME PAGE'!H5</f>
        <v>4 WEEKS ENDING 11-30-2025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7" x14ac:dyDescent="0.25">
      <c r="D5" s="442" t="s">
        <v>263</v>
      </c>
      <c r="E5" s="443"/>
      <c r="F5" s="444"/>
      <c r="G5" s="445" t="s">
        <v>264</v>
      </c>
      <c r="H5" s="444"/>
      <c r="I5" s="445" t="s">
        <v>265</v>
      </c>
      <c r="J5" s="443"/>
      <c r="K5" s="446"/>
      <c r="L5" s="442" t="s">
        <v>266</v>
      </c>
      <c r="M5" s="443"/>
      <c r="N5" s="444"/>
      <c r="O5" s="445" t="s">
        <v>267</v>
      </c>
      <c r="P5" s="443"/>
      <c r="Q5" s="444"/>
    </row>
    <row r="6" spans="1:17" s="11" customFormat="1" ht="29.5" thickBot="1" x14ac:dyDescent="0.3">
      <c r="C6" s="12"/>
      <c r="D6" s="268" t="s">
        <v>268</v>
      </c>
      <c r="E6" s="269" t="s">
        <v>269</v>
      </c>
      <c r="F6" s="270" t="s">
        <v>270</v>
      </c>
      <c r="G6" s="271" t="s">
        <v>268</v>
      </c>
      <c r="H6" s="270" t="s">
        <v>269</v>
      </c>
      <c r="I6" s="271" t="s">
        <v>268</v>
      </c>
      <c r="J6" s="272" t="s">
        <v>269</v>
      </c>
      <c r="K6" s="273" t="s">
        <v>270</v>
      </c>
      <c r="L6" s="274" t="s">
        <v>268</v>
      </c>
      <c r="M6" s="272" t="s">
        <v>269</v>
      </c>
      <c r="N6" s="270" t="s">
        <v>270</v>
      </c>
      <c r="O6" s="271" t="s">
        <v>268</v>
      </c>
      <c r="P6" s="272" t="s">
        <v>269</v>
      </c>
      <c r="Q6" s="270" t="s">
        <v>270</v>
      </c>
    </row>
    <row r="7" spans="1:17" ht="15" thickBot="1" x14ac:dyDescent="0.3">
      <c r="C7" s="158" t="s">
        <v>271</v>
      </c>
      <c r="D7" s="163">
        <f>SubSegments!D9</f>
        <v>382292357.03057981</v>
      </c>
      <c r="E7" s="164">
        <f>SubSegments!E9</f>
        <v>260386.8993614316</v>
      </c>
      <c r="F7" s="177">
        <f>SubSegments!F9</f>
        <v>6.815840550517153E-4</v>
      </c>
      <c r="G7" s="201">
        <f>SubSegments!G9</f>
        <v>100.00000000000003</v>
      </c>
      <c r="H7" s="216">
        <f>SubSegments!H9</f>
        <v>4.2632564145606011E-14</v>
      </c>
      <c r="I7" s="197">
        <f>SubSegments!I9</f>
        <v>2.3999861887448728</v>
      </c>
      <c r="J7" s="201">
        <f>SubSegments!J9</f>
        <v>8.0523295480796619E-3</v>
      </c>
      <c r="K7" s="191">
        <f>SubSegments!K9</f>
        <v>3.3664515919280555E-3</v>
      </c>
      <c r="L7" s="192">
        <f>SubSegments!L9</f>
        <v>917496376.93611562</v>
      </c>
      <c r="M7" s="176">
        <f>SubSegments!M9</f>
        <v>3701172.2835963964</v>
      </c>
      <c r="N7" s="178">
        <f>SubSegments!N9</f>
        <v>4.0503301667071103E-3</v>
      </c>
      <c r="O7" s="182">
        <f>SubSegments!O9</f>
        <v>209938496.1722171</v>
      </c>
      <c r="P7" s="164">
        <f>SubSegments!P9</f>
        <v>3007577.7188441753</v>
      </c>
      <c r="Q7" s="178">
        <f>SubSegments!Q9</f>
        <v>1.4534211423421789E-2</v>
      </c>
    </row>
    <row r="8" spans="1:17" x14ac:dyDescent="0.25">
      <c r="B8" s="448" t="s">
        <v>272</v>
      </c>
      <c r="C8" s="28" t="s">
        <v>26</v>
      </c>
      <c r="D8" s="275">
        <f>SubSegments!D10</f>
        <v>456332.5116983772</v>
      </c>
      <c r="E8" s="276">
        <f>SubSegments!E10</f>
        <v>80328.062816927501</v>
      </c>
      <c r="F8" s="277">
        <f>SubSegments!F10</f>
        <v>0.21363593717013202</v>
      </c>
      <c r="G8" s="278">
        <f>SubSegments!G10</f>
        <v>0.11936741692742628</v>
      </c>
      <c r="H8" s="279">
        <f>SubSegments!H10</f>
        <v>2.0945170026911222E-2</v>
      </c>
      <c r="I8" s="280">
        <f>SubSegments!I10</f>
        <v>4.5925954667473459</v>
      </c>
      <c r="J8" s="278">
        <f>SubSegments!J10</f>
        <v>0.2946709222821946</v>
      </c>
      <c r="K8" s="281">
        <f>SubSegments!K10</f>
        <v>6.8561213495865247E-2</v>
      </c>
      <c r="L8" s="282">
        <f>SubSegments!L10</f>
        <v>2095750.6245553973</v>
      </c>
      <c r="M8" s="283">
        <f>SubSegments!M10</f>
        <v>479711.87487972225</v>
      </c>
      <c r="N8" s="284">
        <f>SubSegments!N10</f>
        <v>0.29684428976470784</v>
      </c>
      <c r="O8" s="285">
        <f>SubSegments!O10</f>
        <v>507615.19995621266</v>
      </c>
      <c r="P8" s="276">
        <f>SubSegments!P10</f>
        <v>103817.84478144924</v>
      </c>
      <c r="Q8" s="284">
        <f>SubSegments!Q10</f>
        <v>0.25710382559716594</v>
      </c>
    </row>
    <row r="9" spans="1:17" x14ac:dyDescent="0.25">
      <c r="B9" s="449"/>
      <c r="C9" s="28" t="s">
        <v>273</v>
      </c>
      <c r="D9" s="286">
        <f>SubSegments!D11</f>
        <v>17808543.749090593</v>
      </c>
      <c r="E9" s="287">
        <f>SubSegments!E11</f>
        <v>-362114.96887915954</v>
      </c>
      <c r="F9" s="288">
        <f>SubSegments!F11</f>
        <v>-1.992855484765934E-2</v>
      </c>
      <c r="G9" s="289">
        <f>SubSegments!G11</f>
        <v>4.6583572550120529</v>
      </c>
      <c r="H9" s="290">
        <f>SubSegments!H11</f>
        <v>-9.7961623674615694E-2</v>
      </c>
      <c r="I9" s="291">
        <f>SubSegments!I11</f>
        <v>2.6181623996955432</v>
      </c>
      <c r="J9" s="289">
        <f>SubSegments!J11</f>
        <v>-4.7879954951350445E-2</v>
      </c>
      <c r="K9" s="292">
        <f>SubSegments!K11</f>
        <v>-1.7959187658026517E-2</v>
      </c>
      <c r="L9" s="293">
        <f>SubSegments!L11</f>
        <v>46625659.637202092</v>
      </c>
      <c r="M9" s="294">
        <f>SubSegments!M11</f>
        <v>-1818086.1167390943</v>
      </c>
      <c r="N9" s="295">
        <f>SubSegments!N11</f>
        <v>-3.7529841849423505E-2</v>
      </c>
      <c r="O9" s="296">
        <f>SubSegments!O11</f>
        <v>9603528.7231325712</v>
      </c>
      <c r="P9" s="287">
        <f>SubSegments!P11</f>
        <v>-202871.76620379463</v>
      </c>
      <c r="Q9" s="295">
        <f>SubSegments!Q11</f>
        <v>-2.0687689272368651E-2</v>
      </c>
    </row>
    <row r="10" spans="1:17" x14ac:dyDescent="0.25">
      <c r="B10" s="449"/>
      <c r="C10" s="28" t="s">
        <v>274</v>
      </c>
      <c r="D10" s="286">
        <f>SubSegments!D12</f>
        <v>346910.50280829397</v>
      </c>
      <c r="E10" s="287">
        <f>SubSegments!E12</f>
        <v>52772.691061376303</v>
      </c>
      <c r="F10" s="288">
        <f>SubSegments!F12</f>
        <v>0.17941484893748727</v>
      </c>
      <c r="G10" s="289">
        <f>SubSegments!G12</f>
        <v>9.0744817788900867E-2</v>
      </c>
      <c r="H10" s="290">
        <f>SubSegments!H12</f>
        <v>1.3751834283910774E-2</v>
      </c>
      <c r="I10" s="291">
        <f>SubSegments!I12</f>
        <v>2.9804795604407035</v>
      </c>
      <c r="J10" s="289">
        <f>SubSegments!J12</f>
        <v>-1.9043279990247797E-2</v>
      </c>
      <c r="K10" s="292">
        <f>SubSegments!K12</f>
        <v>-6.3487697888347421E-3</v>
      </c>
      <c r="L10" s="293">
        <f>SubSegments!L12</f>
        <v>1033959.6629223274</v>
      </c>
      <c r="M10" s="294">
        <f>SubSegments!M12</f>
        <v>151686.57835306844</v>
      </c>
      <c r="N10" s="295">
        <f>SubSegments!N12</f>
        <v>0.17192701557604975</v>
      </c>
      <c r="O10" s="296">
        <f>SubSegments!O12</f>
        <v>185786.48314538758</v>
      </c>
      <c r="P10" s="287">
        <f>SubSegments!P12</f>
        <v>25303.692705798312</v>
      </c>
      <c r="Q10" s="295">
        <f>SubSegments!Q12</f>
        <v>0.15767231262920625</v>
      </c>
    </row>
    <row r="11" spans="1:17" x14ac:dyDescent="0.25">
      <c r="B11" s="449"/>
      <c r="C11" s="28" t="s">
        <v>244</v>
      </c>
      <c r="D11" s="286">
        <f>SubSegments!D13</f>
        <v>162631456.74567205</v>
      </c>
      <c r="E11" s="287">
        <f>SubSegments!E13</f>
        <v>-8018064.1532908976</v>
      </c>
      <c r="F11" s="288">
        <f>SubSegments!F13</f>
        <v>-4.6985564981680675E-2</v>
      </c>
      <c r="G11" s="289">
        <f>SubSegments!G13</f>
        <v>42.541121671617162</v>
      </c>
      <c r="H11" s="290">
        <f>SubSegments!H13</f>
        <v>-2.1277893727514865</v>
      </c>
      <c r="I11" s="291">
        <f>SubSegments!I13</f>
        <v>1.9175657608976249</v>
      </c>
      <c r="J11" s="289">
        <f>SubSegments!J13</f>
        <v>2.2681594981070141E-2</v>
      </c>
      <c r="K11" s="292">
        <f>SubSegments!K13</f>
        <v>1.1969911084300535E-2</v>
      </c>
      <c r="L11" s="293">
        <f>SubSegments!L13</f>
        <v>311856513.10040379</v>
      </c>
      <c r="M11" s="294">
        <f>SubSegments!M13</f>
        <v>-11504561.972287297</v>
      </c>
      <c r="N11" s="295">
        <f>SubSegments!N13</f>
        <v>-3.5578066932456506E-2</v>
      </c>
      <c r="O11" s="296">
        <f>SubSegments!O13</f>
        <v>70486333.857745484</v>
      </c>
      <c r="P11" s="287">
        <f>SubSegments!P13</f>
        <v>-2861888.5827817619</v>
      </c>
      <c r="Q11" s="295">
        <f>SubSegments!Q13</f>
        <v>-3.9017831483268185E-2</v>
      </c>
    </row>
    <row r="12" spans="1:17" x14ac:dyDescent="0.25">
      <c r="B12" s="449"/>
      <c r="C12" s="28" t="s">
        <v>275</v>
      </c>
      <c r="D12" s="286">
        <f>SubSegments!D14</f>
        <v>33420268.555890374</v>
      </c>
      <c r="E12" s="287">
        <f>SubSegments!E14</f>
        <v>7734790.6086405627</v>
      </c>
      <c r="F12" s="288">
        <f>SubSegments!F14</f>
        <v>0.3011347744638227</v>
      </c>
      <c r="G12" s="289">
        <f>SubSegments!G14</f>
        <v>8.7420708108001932</v>
      </c>
      <c r="H12" s="290">
        <f>SubSegments!H14</f>
        <v>2.0186863939338515</v>
      </c>
      <c r="I12" s="291">
        <f>SubSegments!I14</f>
        <v>2.9275901760053133</v>
      </c>
      <c r="J12" s="289">
        <f>SubSegments!J14</f>
        <v>-2.4610829347583962E-2</v>
      </c>
      <c r="K12" s="292">
        <f>SubSegments!K14</f>
        <v>-8.3364341733370758E-3</v>
      </c>
      <c r="L12" s="293">
        <f>SubSegments!L14</f>
        <v>97840849.903683946</v>
      </c>
      <c r="M12" s="294">
        <f>SubSegments!M14</f>
        <v>22012156.084843382</v>
      </c>
      <c r="N12" s="295">
        <f>SubSegments!N14</f>
        <v>0.29028795006586533</v>
      </c>
      <c r="O12" s="296">
        <f>SubSegments!O14</f>
        <v>18473848.840672031</v>
      </c>
      <c r="P12" s="287">
        <f>SubSegments!P14</f>
        <v>4393839.3546537831</v>
      </c>
      <c r="Q12" s="295">
        <f>SubSegments!Q14</f>
        <v>0.31206224392227577</v>
      </c>
    </row>
    <row r="13" spans="1:17" x14ac:dyDescent="0.25">
      <c r="B13" s="449"/>
      <c r="C13" s="28" t="s">
        <v>276</v>
      </c>
      <c r="D13" s="286">
        <f>SubSegments!D15</f>
        <v>76503412.655418202</v>
      </c>
      <c r="E13" s="287">
        <f>SubSegments!E15</f>
        <v>-765552.64378628135</v>
      </c>
      <c r="F13" s="288">
        <f>SubSegments!F15</f>
        <v>-9.9076342076262151E-3</v>
      </c>
      <c r="G13" s="289">
        <f>SubSegments!G15</f>
        <v>20.011755727907122</v>
      </c>
      <c r="H13" s="290">
        <f>SubSegments!H15</f>
        <v>-0.2140293739691792</v>
      </c>
      <c r="I13" s="291">
        <f>SubSegments!I15</f>
        <v>1.7293648246871045</v>
      </c>
      <c r="J13" s="289">
        <f>SubSegments!J15</f>
        <v>-2.2317572271138175E-2</v>
      </c>
      <c r="K13" s="292">
        <f>SubSegments!K15</f>
        <v>-1.2740649965936827E-2</v>
      </c>
      <c r="L13" s="293">
        <f>SubSegments!L15</f>
        <v>132302310.81480251</v>
      </c>
      <c r="M13" s="294">
        <f>SubSegments!M15</f>
        <v>-3048375.5309912711</v>
      </c>
      <c r="N13" s="295">
        <f>SubSegments!N15</f>
        <v>-2.2522054474133104E-2</v>
      </c>
      <c r="O13" s="296">
        <f>SubSegments!O15</f>
        <v>36690600.07280755</v>
      </c>
      <c r="P13" s="287">
        <f>SubSegments!P15</f>
        <v>-438264.18844485283</v>
      </c>
      <c r="Q13" s="295">
        <f>SubSegments!Q15</f>
        <v>-1.1803867345929682E-2</v>
      </c>
    </row>
    <row r="14" spans="1:17" x14ac:dyDescent="0.25">
      <c r="B14" s="449"/>
      <c r="C14" s="28" t="s">
        <v>277</v>
      </c>
      <c r="D14" s="286">
        <f>SubSegments!D16</f>
        <v>4675899.8139582044</v>
      </c>
      <c r="E14" s="287">
        <f>SubSegments!E16</f>
        <v>116916.04257823341</v>
      </c>
      <c r="F14" s="288">
        <f>SubSegments!F16</f>
        <v>2.5645198237422936E-2</v>
      </c>
      <c r="G14" s="289">
        <f>SubSegments!G16</f>
        <v>1.223121448275299</v>
      </c>
      <c r="H14" s="290">
        <f>SubSegments!H16</f>
        <v>2.9770072521569713E-2</v>
      </c>
      <c r="I14" s="291">
        <f>SubSegments!I16</f>
        <v>3.0713399329656736</v>
      </c>
      <c r="J14" s="289">
        <f>SubSegments!J16</f>
        <v>-0.20421724665668073</v>
      </c>
      <c r="K14" s="292">
        <f>SubSegments!K16</f>
        <v>-6.2345804227488817E-2</v>
      </c>
      <c r="L14" s="293">
        <f>SubSegments!L16</f>
        <v>14361277.821156597</v>
      </c>
      <c r="M14" s="294">
        <f>SubSegments!M16</f>
        <v>-571934.20296886563</v>
      </c>
      <c r="N14" s="295">
        <f>SubSegments!N16</f>
        <v>-3.8299476498751442E-2</v>
      </c>
      <c r="O14" s="296">
        <f>SubSegments!O16</f>
        <v>3237842.6424958999</v>
      </c>
      <c r="P14" s="287">
        <f>SubSegments!P16</f>
        <v>42892.93387526134</v>
      </c>
      <c r="Q14" s="295">
        <f>SubSegments!Q16</f>
        <v>1.3425229749165468E-2</v>
      </c>
    </row>
    <row r="15" spans="1:17" x14ac:dyDescent="0.25">
      <c r="B15" s="449"/>
      <c r="C15" s="28" t="s">
        <v>278</v>
      </c>
      <c r="D15" s="286">
        <f>SubSegments!D17</f>
        <v>128249.71504789453</v>
      </c>
      <c r="E15" s="287">
        <f>SubSegments!E17</f>
        <v>-45517.976040455382</v>
      </c>
      <c r="F15" s="288">
        <f>SubSegments!F17</f>
        <v>-0.26194729155555369</v>
      </c>
      <c r="G15" s="289">
        <f>SubSegments!G17</f>
        <v>3.3547548803764274E-2</v>
      </c>
      <c r="H15" s="290">
        <f>SubSegments!H17</f>
        <v>-1.193756884978317E-2</v>
      </c>
      <c r="I15" s="291">
        <f>SubSegments!I17</f>
        <v>10.860422787419115</v>
      </c>
      <c r="J15" s="289">
        <f>SubSegments!J17</f>
        <v>-8.5251088513686568E-2</v>
      </c>
      <c r="K15" s="292">
        <f>SubSegments!K17</f>
        <v>-7.7885646402397844E-3</v>
      </c>
      <c r="L15" s="293">
        <f>SubSegments!L17</f>
        <v>1392846.1277861618</v>
      </c>
      <c r="M15" s="294">
        <f>SubSegments!M17</f>
        <v>-509158.34904075088</v>
      </c>
      <c r="N15" s="295">
        <f>SubSegments!N17</f>
        <v>-0.26769566278317736</v>
      </c>
      <c r="O15" s="296">
        <f>SubSegments!O17</f>
        <v>310864.35724556446</v>
      </c>
      <c r="P15" s="287">
        <f>SubSegments!P17</f>
        <v>-117067.58965961478</v>
      </c>
      <c r="Q15" s="295">
        <f>SubSegments!Q17</f>
        <v>-0.27356590342518761</v>
      </c>
    </row>
    <row r="16" spans="1:17" x14ac:dyDescent="0.25">
      <c r="B16" s="449"/>
      <c r="C16" s="28" t="s">
        <v>279</v>
      </c>
      <c r="D16" s="286">
        <f>SubSegments!D18</f>
        <v>751131.1373835298</v>
      </c>
      <c r="E16" s="287">
        <f>SubSegments!E18</f>
        <v>176464.09396811703</v>
      </c>
      <c r="F16" s="288">
        <f>SubSegments!F18</f>
        <v>0.30707188795678936</v>
      </c>
      <c r="G16" s="289">
        <f>SubSegments!G18</f>
        <v>0.19648081463565498</v>
      </c>
      <c r="H16" s="290">
        <f>SubSegments!H18</f>
        <v>4.6057005021493874E-2</v>
      </c>
      <c r="I16" s="291">
        <f>SubSegments!I18</f>
        <v>4.2011875354663788</v>
      </c>
      <c r="J16" s="289">
        <f>SubSegments!J18</f>
        <v>0.28354706704685251</v>
      </c>
      <c r="K16" s="292">
        <f>SubSegments!K18</f>
        <v>7.2377000731065663E-2</v>
      </c>
      <c r="L16" s="293">
        <f>SubSegments!L18</f>
        <v>3155642.7718763696</v>
      </c>
      <c r="M16" s="294">
        <f>SubSegments!M18</f>
        <v>904303.90672514774</v>
      </c>
      <c r="N16" s="295">
        <f>SubSegments!N18</f>
        <v>0.40167383094699333</v>
      </c>
      <c r="O16" s="296">
        <f>SubSegments!O18</f>
        <v>740825.92267502169</v>
      </c>
      <c r="P16" s="287">
        <f>SubSegments!P18</f>
        <v>168452.19541037898</v>
      </c>
      <c r="Q16" s="295">
        <f>SubSegments!Q18</f>
        <v>0.29430455554870955</v>
      </c>
    </row>
    <row r="17" spans="2:17" x14ac:dyDescent="0.25">
      <c r="B17" s="449"/>
      <c r="C17" s="28" t="s">
        <v>280</v>
      </c>
      <c r="D17" s="286">
        <f>SubSegments!D19</f>
        <v>17796276.402642727</v>
      </c>
      <c r="E17" s="287">
        <f>SubSegments!E19</f>
        <v>129893.69362964481</v>
      </c>
      <c r="F17" s="288">
        <f>SubSegments!F19</f>
        <v>7.3525914030706067E-3</v>
      </c>
      <c r="G17" s="289">
        <f>SubSegments!G19</f>
        <v>4.6551483636433755</v>
      </c>
      <c r="H17" s="290">
        <f>SubSegments!H19</f>
        <v>3.082786425032058E-2</v>
      </c>
      <c r="I17" s="291">
        <f>SubSegments!I19</f>
        <v>5.2513672950326269</v>
      </c>
      <c r="J17" s="289">
        <f>SubSegments!J19</f>
        <v>-0.40305430882836557</v>
      </c>
      <c r="K17" s="292">
        <f>SubSegments!K19</f>
        <v>-7.1281262181289981E-2</v>
      </c>
      <c r="L17" s="293">
        <f>SubSegments!L19</f>
        <v>93454783.874198899</v>
      </c>
      <c r="M17" s="294">
        <f>SubSegments!M19</f>
        <v>-6438392.177720964</v>
      </c>
      <c r="N17" s="295">
        <f>SubSegments!N19</f>
        <v>-6.4452772773733666E-2</v>
      </c>
      <c r="O17" s="296">
        <f>SubSegments!O19</f>
        <v>27113785.224541742</v>
      </c>
      <c r="P17" s="287">
        <f>SubSegments!P19</f>
        <v>-304126.60927609727</v>
      </c>
      <c r="Q17" s="295">
        <f>SubSegments!Q19</f>
        <v>-1.109226009330809E-2</v>
      </c>
    </row>
    <row r="18" spans="2:17" ht="15" thickBot="1" x14ac:dyDescent="0.3">
      <c r="B18" s="449"/>
      <c r="C18" s="297" t="s">
        <v>281</v>
      </c>
      <c r="D18" s="298">
        <f>SubSegments!D20</f>
        <v>67683224.951377809</v>
      </c>
      <c r="E18" s="299">
        <f>SubSegments!E20</f>
        <v>1069821.1590676531</v>
      </c>
      <c r="F18" s="300">
        <f>SubSegments!F20</f>
        <v>1.6060148531115193E-2</v>
      </c>
      <c r="G18" s="301">
        <f>SubSegments!G20</f>
        <v>17.704571830078148</v>
      </c>
      <c r="H18" s="302">
        <f>SubSegments!H20</f>
        <v>0.26796730469506969</v>
      </c>
      <c r="I18" s="303">
        <f>SubSegments!I20</f>
        <v>3.1454353560994308</v>
      </c>
      <c r="J18" s="301">
        <f>SubSegments!J20</f>
        <v>2.9302671589208629E-3</v>
      </c>
      <c r="K18" s="304">
        <f>SubSegments!K20</f>
        <v>9.3246218414519649E-4</v>
      </c>
      <c r="L18" s="305">
        <f>SubSegments!L20</f>
        <v>212893208.77689493</v>
      </c>
      <c r="M18" s="306">
        <f>SubSegments!M20</f>
        <v>3560248.3679111898</v>
      </c>
      <c r="N18" s="307">
        <f>SubSegments!N20</f>
        <v>1.7007586196437309E-2</v>
      </c>
      <c r="O18" s="308">
        <f>SubSegments!O20</f>
        <v>42481728.885861024</v>
      </c>
      <c r="P18" s="299">
        <f>SubSegments!P20</f>
        <v>2091754.4718450233</v>
      </c>
      <c r="Q18" s="307">
        <f>SubSegments!Q20</f>
        <v>5.1788952634719901E-2</v>
      </c>
    </row>
    <row r="19" spans="2:17" s="160" customFormat="1" x14ac:dyDescent="0.25">
      <c r="B19" s="449"/>
      <c r="C19" s="227" t="s">
        <v>282</v>
      </c>
      <c r="D19" s="254">
        <f>'RFG vs SS'!E10</f>
        <v>157225626.31933326</v>
      </c>
      <c r="E19" s="228">
        <f>'RFG vs SS'!F10</f>
        <v>-8360592.8446893394</v>
      </c>
      <c r="F19" s="233">
        <f>'RFG vs SS'!G10</f>
        <v>-5.0490873497194201E-2</v>
      </c>
      <c r="G19" s="234">
        <f>'RFG vs SS'!H10</f>
        <v>41.127065040109258</v>
      </c>
      <c r="H19" s="235">
        <f>'RFG vs SS'!I10</f>
        <v>-2.2164852672505901</v>
      </c>
      <c r="I19" s="236">
        <f>'RFG vs SS'!J10</f>
        <v>1.8566917832897378</v>
      </c>
      <c r="J19" s="234">
        <f>'RFG vs SS'!K10</f>
        <v>1.3524719183500622E-2</v>
      </c>
      <c r="K19" s="237">
        <f>'RFG vs SS'!L10</f>
        <v>7.3377608828198325E-3</v>
      </c>
      <c r="L19" s="238">
        <f>'RFG vs SS'!M10</f>
        <v>291919528.50968879</v>
      </c>
      <c r="M19" s="239">
        <f>'RFG vs SS'!N10</f>
        <v>-13283536.923314691</v>
      </c>
      <c r="N19" s="240">
        <f>'RFG vs SS'!O10</f>
        <v>-4.3523602570861533E-2</v>
      </c>
      <c r="O19" s="241">
        <f>'RFG vs SS'!P10</f>
        <v>67558502.512511387</v>
      </c>
      <c r="P19" s="242">
        <f>'RFG vs SS'!Q10</f>
        <v>-2787374.5553683341</v>
      </c>
      <c r="Q19" s="240">
        <f>'RFG vs SS'!R10</f>
        <v>-3.9623851056383559E-2</v>
      </c>
    </row>
    <row r="20" spans="2:17" s="160" customFormat="1" ht="15" thickBot="1" x14ac:dyDescent="0.3">
      <c r="B20" s="450"/>
      <c r="C20" s="161" t="s">
        <v>283</v>
      </c>
      <c r="D20" s="253">
        <f>'RFG vs SS'!E11</f>
        <v>5405830.4263378168</v>
      </c>
      <c r="E20" s="229">
        <f>'RFG vs SS'!F11</f>
        <v>342528.69139829185</v>
      </c>
      <c r="F20" s="243">
        <f>'RFG vs SS'!G11</f>
        <v>6.7649274984869723E-2</v>
      </c>
      <c r="G20" s="244">
        <f>'RFG vs SS'!H11</f>
        <v>1.4140566315076504</v>
      </c>
      <c r="H20" s="245">
        <f>'RFG vs SS'!I11</f>
        <v>8.8695894499067451E-2</v>
      </c>
      <c r="I20" s="246">
        <f>'RFG vs SS'!J11</f>
        <v>3.6880521618990776</v>
      </c>
      <c r="J20" s="244">
        <f>'RFG vs SS'!K11</f>
        <v>0.1018527627229</v>
      </c>
      <c r="K20" s="247">
        <f>'RFG vs SS'!L11</f>
        <v>2.8401310520072488E-2</v>
      </c>
      <c r="L20" s="248">
        <f>'RFG vs SS'!M11</f>
        <v>19936984.590714999</v>
      </c>
      <c r="M20" s="249">
        <f>'RFG vs SS'!N11</f>
        <v>1778974.9510271773</v>
      </c>
      <c r="N20" s="250">
        <f>'RFG vs SS'!O11</f>
        <v>9.7971913570245359E-2</v>
      </c>
      <c r="O20" s="251">
        <f>'RFG vs SS'!P11</f>
        <v>2927831.3452340988</v>
      </c>
      <c r="P20" s="252">
        <f>'RFG vs SS'!Q11</f>
        <v>-74514.027413421776</v>
      </c>
      <c r="Q20" s="250">
        <f>'RFG vs SS'!R11</f>
        <v>-2.4818606177780939E-2</v>
      </c>
    </row>
    <row r="21" spans="2:17" x14ac:dyDescent="0.25">
      <c r="B21" s="451" t="s">
        <v>284</v>
      </c>
      <c r="C21" s="13" t="s">
        <v>31</v>
      </c>
      <c r="D21" s="162">
        <f>'Fat Content'!D9</f>
        <v>4038207.3035355806</v>
      </c>
      <c r="E21" s="32">
        <f>'Fat Content'!E9</f>
        <v>-9948.8089988231659</v>
      </c>
      <c r="F21" s="196">
        <f>'Fat Content'!F9</f>
        <v>-2.4576149541314448E-3</v>
      </c>
      <c r="G21" s="204">
        <f>'Fat Content'!G9</f>
        <v>1.056313899368007</v>
      </c>
      <c r="H21" s="219">
        <f>'Fat Content'!H9</f>
        <v>-3.3241490246351812E-3</v>
      </c>
      <c r="I21" s="200">
        <f>'Fat Content'!I9</f>
        <v>3.2275714714984756</v>
      </c>
      <c r="J21" s="204">
        <f>'Fat Content'!J9</f>
        <v>-8.6765671548695078E-2</v>
      </c>
      <c r="K21" s="186">
        <f>'Fat Content'!K9</f>
        <v>-2.6178891224362146E-2</v>
      </c>
      <c r="L21" s="187">
        <f>'Fat Content'!L9</f>
        <v>13033602.688888226</v>
      </c>
      <c r="M21" s="188">
        <f>'Fat Content'!M9</f>
        <v>-383351.47573799081</v>
      </c>
      <c r="N21" s="189">
        <f>'Fat Content'!N9</f>
        <v>-2.8572168543937976E-2</v>
      </c>
      <c r="O21" s="31">
        <f>'Fat Content'!O9</f>
        <v>2184924.7472512722</v>
      </c>
      <c r="P21" s="32">
        <f>'Fat Content'!P9</f>
        <v>-15312.432345628738</v>
      </c>
      <c r="Q21" s="189">
        <f>'Fat Content'!Q9</f>
        <v>-6.9594462304441579E-3</v>
      </c>
    </row>
    <row r="22" spans="2:17" x14ac:dyDescent="0.25">
      <c r="B22" s="452"/>
      <c r="C22" s="18" t="s">
        <v>217</v>
      </c>
      <c r="D22" s="27">
        <f>'Fat Content'!D10</f>
        <v>16939597.779710125</v>
      </c>
      <c r="E22" s="309">
        <f>'Fat Content'!E10</f>
        <v>-1847064.4192667753</v>
      </c>
      <c r="F22" s="310">
        <f>'Fat Content'!F10</f>
        <v>-9.8317859750912229E-2</v>
      </c>
      <c r="G22" s="311">
        <f>'Fat Content'!G10</f>
        <v>4.4310584473325259</v>
      </c>
      <c r="H22" s="215">
        <f>'Fat Content'!H10</f>
        <v>-0.48650439237540599</v>
      </c>
      <c r="I22" s="312">
        <f>'Fat Content'!I10</f>
        <v>1.6666656776971878</v>
      </c>
      <c r="J22" s="311">
        <f>'Fat Content'!J10</f>
        <v>3.3464525184145E-2</v>
      </c>
      <c r="K22" s="313">
        <f>'Fat Content'!K10</f>
        <v>2.0490143013095718E-2</v>
      </c>
      <c r="L22" s="180">
        <f>'Fat Content'!L10</f>
        <v>28232646.213438354</v>
      </c>
      <c r="M22" s="314">
        <f>'Fat Content'!M10</f>
        <v>-2449752.1418039352</v>
      </c>
      <c r="N22" s="173">
        <f>'Fat Content'!N10</f>
        <v>-7.9842263744854189E-2</v>
      </c>
      <c r="O22" s="315">
        <f>'Fat Content'!O10</f>
        <v>8268962.5707956264</v>
      </c>
      <c r="P22" s="309">
        <f>'Fat Content'!P10</f>
        <v>-810893.18495145719</v>
      </c>
      <c r="Q22" s="173">
        <f>'Fat Content'!Q10</f>
        <v>-8.9306835567096246E-2</v>
      </c>
    </row>
    <row r="23" spans="2:17" x14ac:dyDescent="0.25">
      <c r="B23" s="452"/>
      <c r="C23" s="18" t="s">
        <v>218</v>
      </c>
      <c r="D23" s="27">
        <f>'Fat Content'!D11</f>
        <v>1493068.4167736396</v>
      </c>
      <c r="E23" s="309">
        <f>'Fat Content'!E11</f>
        <v>1330880.2688212022</v>
      </c>
      <c r="F23" s="310">
        <f>'Fat Content'!F11</f>
        <v>8.2057800500409588</v>
      </c>
      <c r="G23" s="311">
        <f>'Fat Content'!G11</f>
        <v>0.39055670073315335</v>
      </c>
      <c r="H23" s="215">
        <f>'Fat Content'!H11</f>
        <v>0.34810262342210269</v>
      </c>
      <c r="I23" s="312">
        <f>'Fat Content'!I11</f>
        <v>2.2026164877633443</v>
      </c>
      <c r="J23" s="311">
        <f>'Fat Content'!J11</f>
        <v>-3.876034905619985E-2</v>
      </c>
      <c r="K23" s="313">
        <f>'Fat Content'!K11</f>
        <v>-1.7293097893881951E-2</v>
      </c>
      <c r="L23" s="180">
        <f>'Fat Content'!L11</f>
        <v>3288657.1121443314</v>
      </c>
      <c r="M23" s="314">
        <f>'Fat Content'!M11</f>
        <v>2925132.3541170768</v>
      </c>
      <c r="N23" s="173">
        <f>'Fat Content'!N11</f>
        <v>8.0465835944460551</v>
      </c>
      <c r="O23" s="315">
        <f>'Fat Content'!O11</f>
        <v>853300.49709809676</v>
      </c>
      <c r="P23" s="309">
        <f>'Fat Content'!P11</f>
        <v>760949.19740725413</v>
      </c>
      <c r="Q23" s="173">
        <f>'Fat Content'!Q11</f>
        <v>8.2397237500135407</v>
      </c>
    </row>
    <row r="24" spans="2:17" ht="15" thickBot="1" x14ac:dyDescent="0.3">
      <c r="B24" s="453"/>
      <c r="C24" s="21" t="s">
        <v>219</v>
      </c>
      <c r="D24" s="316">
        <f>'Fat Content'!D12</f>
        <v>359821483.53056109</v>
      </c>
      <c r="E24" s="317">
        <f>'Fat Content'!E12</f>
        <v>786519.85880595446</v>
      </c>
      <c r="F24" s="318">
        <f>'Fat Content'!F12</f>
        <v>2.1906497650324218E-3</v>
      </c>
      <c r="G24" s="319">
        <f>'Fat Content'!G12</f>
        <v>94.122070952566474</v>
      </c>
      <c r="H24" s="320">
        <f>'Fat Content'!H12</f>
        <v>0.14172591797796485</v>
      </c>
      <c r="I24" s="321">
        <f>'Fat Content'!I12</f>
        <v>2.4260404419334853</v>
      </c>
      <c r="J24" s="319">
        <f>'Fat Content'!J12</f>
        <v>4.7377407029638441E-3</v>
      </c>
      <c r="K24" s="322">
        <f>'Fat Content'!K12</f>
        <v>1.9566907931652224E-3</v>
      </c>
      <c r="L24" s="323">
        <f>'Fat Content'!L12</f>
        <v>872941470.92164469</v>
      </c>
      <c r="M24" s="324">
        <f>'Fat Content'!M12</f>
        <v>3609143.5470218658</v>
      </c>
      <c r="N24" s="325">
        <f>'Fat Content'!N12</f>
        <v>4.1516269824239168E-3</v>
      </c>
      <c r="O24" s="326">
        <f>'Fat Content'!O12</f>
        <v>198631308.35707211</v>
      </c>
      <c r="P24" s="317">
        <f>'Fat Content'!P12</f>
        <v>3072834.1387341022</v>
      </c>
      <c r="Q24" s="325">
        <f>'Fat Content'!Q12</f>
        <v>1.5713121873222075E-2</v>
      </c>
    </row>
    <row r="25" spans="2:17" ht="15" thickBot="1" x14ac:dyDescent="0.3">
      <c r="B25" s="451" t="s">
        <v>198</v>
      </c>
      <c r="C25" s="158" t="s">
        <v>198</v>
      </c>
      <c r="D25" s="163">
        <f>Flavors!D9</f>
        <v>198664610.53019807</v>
      </c>
      <c r="E25" s="164">
        <f>Flavors!E9</f>
        <v>133477.16491016746</v>
      </c>
      <c r="F25" s="177">
        <f>Flavors!F9</f>
        <v>6.7232359301840972E-4</v>
      </c>
      <c r="G25" s="201">
        <f>Flavors!G9</f>
        <v>51.96667076300109</v>
      </c>
      <c r="H25" s="216">
        <f>Flavors!H9</f>
        <v>-4.8091205307798646E-4</v>
      </c>
      <c r="I25" s="197">
        <f>Flavors!I9</f>
        <v>2.1339993844463554</v>
      </c>
      <c r="J25" s="201">
        <f>Flavors!J9</f>
        <v>3.9478650325556863E-2</v>
      </c>
      <c r="K25" s="191">
        <f>Flavors!K9</f>
        <v>1.8848536413333013E-2</v>
      </c>
      <c r="L25" s="192">
        <f>Flavors!L9</f>
        <v>423950156.5827176</v>
      </c>
      <c r="M25" s="176">
        <f>Flavors!M9</f>
        <v>8122581.3806205988</v>
      </c>
      <c r="N25" s="178">
        <f>Flavors!N9</f>
        <v>1.9533532322075876E-2</v>
      </c>
      <c r="O25" s="182">
        <f>Flavors!O9</f>
        <v>92198796.047008663</v>
      </c>
      <c r="P25" s="164">
        <f>Flavors!P9</f>
        <v>1616309.83541511</v>
      </c>
      <c r="Q25" s="178">
        <f>Flavors!Q9</f>
        <v>1.7843513718971429E-2</v>
      </c>
    </row>
    <row r="26" spans="2:17" x14ac:dyDescent="0.25">
      <c r="B26" s="452"/>
      <c r="C26" s="221" t="s">
        <v>31</v>
      </c>
      <c r="D26" s="327">
        <f>Flavors!D10</f>
        <v>18358103.862970646</v>
      </c>
      <c r="E26" s="328">
        <f>Flavors!E10</f>
        <v>4763257.1263053734</v>
      </c>
      <c r="F26" s="329">
        <f>Flavors!F10</f>
        <v>0.35037225638291891</v>
      </c>
      <c r="G26" s="330">
        <f>Flavors!G10</f>
        <v>4.8021111396433618</v>
      </c>
      <c r="H26" s="331">
        <f>Flavors!H10</f>
        <v>1.2435485586123072</v>
      </c>
      <c r="I26" s="332">
        <f>Flavors!I10</f>
        <v>2.6969195671962423</v>
      </c>
      <c r="J26" s="330">
        <f>Flavors!J10</f>
        <v>0.16686972944056855</v>
      </c>
      <c r="K26" s="333">
        <f>Flavors!K10</f>
        <v>6.5955115567444059E-2</v>
      </c>
      <c r="L26" s="334">
        <f>Flavors!L10</f>
        <v>49510329.524666458</v>
      </c>
      <c r="M26" s="335">
        <f>Flavors!M10</f>
        <v>15114689.744253233</v>
      </c>
      <c r="N26" s="336">
        <f>Flavors!N10</f>
        <v>0.43943621461172444</v>
      </c>
      <c r="O26" s="337">
        <f>Flavors!O10</f>
        <v>11059429.234182108</v>
      </c>
      <c r="P26" s="328">
        <f>Flavors!P10</f>
        <v>3363763.2232241482</v>
      </c>
      <c r="Q26" s="336">
        <f>Flavors!Q10</f>
        <v>0.43709838998137934</v>
      </c>
    </row>
    <row r="27" spans="2:17" x14ac:dyDescent="0.25">
      <c r="B27" s="452"/>
      <c r="C27" s="18" t="s">
        <v>199</v>
      </c>
      <c r="D27" s="286">
        <f>Flavors!D11</f>
        <v>2783145.12692902</v>
      </c>
      <c r="E27" s="287">
        <f>Flavors!E11</f>
        <v>34336.306275057606</v>
      </c>
      <c r="F27" s="288">
        <f>Flavors!F11</f>
        <v>1.2491340255117757E-2</v>
      </c>
      <c r="G27" s="289">
        <f>Flavors!G11</f>
        <v>0.72801484930194271</v>
      </c>
      <c r="H27" s="290">
        <f>Flavors!H11</f>
        <v>8.4916063362254768E-3</v>
      </c>
      <c r="I27" s="291">
        <f>Flavors!I11</f>
        <v>1.9322631590525154</v>
      </c>
      <c r="J27" s="289">
        <f>Flavors!J11</f>
        <v>-0.1170888613801111</v>
      </c>
      <c r="K27" s="292">
        <f>Flavors!K11</f>
        <v>-5.7134577277452393E-2</v>
      </c>
      <c r="L27" s="293">
        <f>Flavors!L11</f>
        <v>5377768.7950614821</v>
      </c>
      <c r="M27" s="294">
        <f>Flavors!M11</f>
        <v>-255508.11532874126</v>
      </c>
      <c r="N27" s="295">
        <f>Flavors!N11</f>
        <v>-4.535692446743967E-2</v>
      </c>
      <c r="O27" s="296">
        <f>Flavors!O11</f>
        <v>1392002.4066563512</v>
      </c>
      <c r="P27" s="287">
        <f>Flavors!P11</f>
        <v>816.43728415318765</v>
      </c>
      <c r="Q27" s="295">
        <f>Flavors!Q11</f>
        <v>5.8686423104282906E-4</v>
      </c>
    </row>
    <row r="28" spans="2:17" x14ac:dyDescent="0.25">
      <c r="B28" s="452"/>
      <c r="C28" s="18" t="s">
        <v>200</v>
      </c>
      <c r="D28" s="286">
        <f>Flavors!D12</f>
        <v>23765348.974198513</v>
      </c>
      <c r="E28" s="287">
        <f>Flavors!E12</f>
        <v>1281779.5028176419</v>
      </c>
      <c r="F28" s="288">
        <f>Flavors!F12</f>
        <v>5.7009608925718283E-2</v>
      </c>
      <c r="G28" s="289">
        <f>Flavors!G12</f>
        <v>6.2165378242959504</v>
      </c>
      <c r="H28" s="290">
        <f>Flavors!H12</f>
        <v>0.33127919956401186</v>
      </c>
      <c r="I28" s="291">
        <f>Flavors!I12</f>
        <v>2.2711622179313817</v>
      </c>
      <c r="J28" s="289">
        <f>Flavors!J12</f>
        <v>-1.362228182949643E-2</v>
      </c>
      <c r="K28" s="292">
        <f>Flavors!K12</f>
        <v>-5.9621736014587442E-3</v>
      </c>
      <c r="L28" s="293">
        <f>Flavors!L12</f>
        <v>53974962.686153986</v>
      </c>
      <c r="M28" s="294">
        <f>Flavors!M12</f>
        <v>2604851.6586460918</v>
      </c>
      <c r="N28" s="295">
        <f>Flavors!N12</f>
        <v>5.0707534138893222E-2</v>
      </c>
      <c r="O28" s="296">
        <f>Flavors!O12</f>
        <v>11235499.248403491</v>
      </c>
      <c r="P28" s="287">
        <f>Flavors!P12</f>
        <v>545264.92859966494</v>
      </c>
      <c r="Q28" s="295">
        <f>Flavors!Q12</f>
        <v>5.1005891198245591E-2</v>
      </c>
    </row>
    <row r="29" spans="2:17" x14ac:dyDescent="0.25">
      <c r="B29" s="452"/>
      <c r="C29" s="18" t="s">
        <v>201</v>
      </c>
      <c r="D29" s="286">
        <f>Flavors!D13</f>
        <v>4650765.529208988</v>
      </c>
      <c r="E29" s="287">
        <f>Flavors!E13</f>
        <v>-1692892.3501398042</v>
      </c>
      <c r="F29" s="288">
        <f>Flavors!F13</f>
        <v>-0.266863753111728</v>
      </c>
      <c r="G29" s="289">
        <f>Flavors!G13</f>
        <v>1.2165468243554161</v>
      </c>
      <c r="H29" s="290">
        <f>Flavors!H13</f>
        <v>-0.4439576295440586</v>
      </c>
      <c r="I29" s="291">
        <f>Flavors!I13</f>
        <v>2.1294318527686853</v>
      </c>
      <c r="J29" s="289">
        <f>Flavors!J13</f>
        <v>6.8355082464826467E-2</v>
      </c>
      <c r="K29" s="292">
        <f>Flavors!K13</f>
        <v>3.3164743521294969E-2</v>
      </c>
      <c r="L29" s="293">
        <f>Flavors!L13</f>
        <v>9903488.2576562297</v>
      </c>
      <c r="M29" s="294">
        <f>Flavors!M13</f>
        <v>-3171277.6362246051</v>
      </c>
      <c r="N29" s="295">
        <f>Flavors!N13</f>
        <v>-0.24254947751751374</v>
      </c>
      <c r="O29" s="296">
        <f>Flavors!O13</f>
        <v>2501717.5455772672</v>
      </c>
      <c r="P29" s="287">
        <f>Flavors!P13</f>
        <v>-812524.06588991173</v>
      </c>
      <c r="Q29" s="295">
        <f>Flavors!Q13</f>
        <v>-0.24516138566319434</v>
      </c>
    </row>
    <row r="30" spans="2:17" x14ac:dyDescent="0.25">
      <c r="B30" s="452"/>
      <c r="C30" s="18" t="s">
        <v>202</v>
      </c>
      <c r="D30" s="286">
        <f>Flavors!D14</f>
        <v>1042020.8701647206</v>
      </c>
      <c r="E30" s="287">
        <f>Flavors!E14</f>
        <v>-294810.65027165739</v>
      </c>
      <c r="F30" s="288">
        <f>Flavors!F14</f>
        <v>-0.22052939788210801</v>
      </c>
      <c r="G30" s="289">
        <f>Flavors!G14</f>
        <v>0.27257172449340089</v>
      </c>
      <c r="H30" s="290">
        <f>Flavors!H14</f>
        <v>-7.7354885045902821E-2</v>
      </c>
      <c r="I30" s="291">
        <f>Flavors!I14</f>
        <v>2.245887099251572</v>
      </c>
      <c r="J30" s="289">
        <f>Flavors!J14</f>
        <v>-0.21118331622721787</v>
      </c>
      <c r="K30" s="292">
        <f>Flavors!K14</f>
        <v>-8.5949232426074468E-2</v>
      </c>
      <c r="L30" s="293">
        <f>Flavors!L14</f>
        <v>2340261.2294538431</v>
      </c>
      <c r="M30" s="294">
        <f>Flavors!M14</f>
        <v>-944427.94988991041</v>
      </c>
      <c r="N30" s="295">
        <f>Flavors!N14</f>
        <v>-0.28752429783283096</v>
      </c>
      <c r="O30" s="296">
        <f>Flavors!O14</f>
        <v>572199.80854546139</v>
      </c>
      <c r="P30" s="287">
        <f>Flavors!P14</f>
        <v>-191551.610152015</v>
      </c>
      <c r="Q30" s="295">
        <f>Flavors!Q14</f>
        <v>-0.25080360633397264</v>
      </c>
    </row>
    <row r="31" spans="2:17" x14ac:dyDescent="0.25">
      <c r="B31" s="452"/>
      <c r="C31" s="18" t="s">
        <v>203</v>
      </c>
      <c r="D31" s="286">
        <f>Flavors!D15</f>
        <v>2912204.5983044608</v>
      </c>
      <c r="E31" s="287">
        <f>Flavors!E15</f>
        <v>-29708.195214902516</v>
      </c>
      <c r="F31" s="288">
        <f>Flavors!F15</f>
        <v>-1.0098258276161572E-2</v>
      </c>
      <c r="G31" s="289">
        <f>Flavors!G15</f>
        <v>0.76177421409225599</v>
      </c>
      <c r="H31" s="290">
        <f>Flavors!H15</f>
        <v>-8.2955767969438154E-3</v>
      </c>
      <c r="I31" s="291">
        <f>Flavors!I15</f>
        <v>1.9658320383534331</v>
      </c>
      <c r="J31" s="289">
        <f>Flavors!J15</f>
        <v>-5.3746612306281527E-2</v>
      </c>
      <c r="K31" s="292">
        <f>Flavors!K15</f>
        <v>-2.6612784943396327E-2</v>
      </c>
      <c r="L31" s="293">
        <f>Flavors!L15</f>
        <v>5724905.101587099</v>
      </c>
      <c r="M31" s="294">
        <f>Flavors!M15</f>
        <v>-216519.16830728855</v>
      </c>
      <c r="N31" s="295">
        <f>Flavors!N15</f>
        <v>-3.644230044375156E-2</v>
      </c>
      <c r="O31" s="296">
        <f>Flavors!O15</f>
        <v>1478921.325948176</v>
      </c>
      <c r="P31" s="287">
        <f>Flavors!P15</f>
        <v>-35347.723615079885</v>
      </c>
      <c r="Q31" s="295">
        <f>Flavors!Q15</f>
        <v>-2.3343093240448153E-2</v>
      </c>
    </row>
    <row r="32" spans="2:17" x14ac:dyDescent="0.25">
      <c r="B32" s="452"/>
      <c r="C32" s="18" t="s">
        <v>204</v>
      </c>
      <c r="D32" s="286">
        <f>Flavors!D16</f>
        <v>23166576.060842041</v>
      </c>
      <c r="E32" s="287">
        <f>Flavors!E16</f>
        <v>-1463316.7088630572</v>
      </c>
      <c r="F32" s="288">
        <f>Flavors!F16</f>
        <v>-5.9412224102857028E-2</v>
      </c>
      <c r="G32" s="289">
        <f>Flavors!G16</f>
        <v>6.0599108600512599</v>
      </c>
      <c r="H32" s="290">
        <f>Flavors!H16</f>
        <v>-0.38716548312634114</v>
      </c>
      <c r="I32" s="291">
        <f>Flavors!I16</f>
        <v>1.9201100475196522</v>
      </c>
      <c r="J32" s="289">
        <f>Flavors!J16</f>
        <v>1.1058339160811448E-2</v>
      </c>
      <c r="K32" s="292">
        <f>Flavors!K16</f>
        <v>5.7925823131936005E-3</v>
      </c>
      <c r="L32" s="293">
        <f>Flavors!L16</f>
        <v>44482375.461051047</v>
      </c>
      <c r="M32" s="294">
        <f>Flavors!M16</f>
        <v>-2537363.407649532</v>
      </c>
      <c r="N32" s="295">
        <f>Flavors!N16</f>
        <v>-5.3963791988189187E-2</v>
      </c>
      <c r="O32" s="296">
        <f>Flavors!O16</f>
        <v>9837052.4608737733</v>
      </c>
      <c r="P32" s="287">
        <f>Flavors!P16</f>
        <v>-601228.34557929263</v>
      </c>
      <c r="Q32" s="295">
        <f>Flavors!Q16</f>
        <v>-5.7598406933793762E-2</v>
      </c>
    </row>
    <row r="33" spans="2:17" x14ac:dyDescent="0.25">
      <c r="B33" s="452"/>
      <c r="C33" s="18" t="s">
        <v>205</v>
      </c>
      <c r="D33" s="286">
        <f>Flavors!D17</f>
        <v>709389.32250153809</v>
      </c>
      <c r="E33" s="287">
        <f>Flavors!E17</f>
        <v>-99066.312734768027</v>
      </c>
      <c r="F33" s="288">
        <f>Flavors!F17</f>
        <v>-0.12253772305738411</v>
      </c>
      <c r="G33" s="289">
        <f>Flavors!G17</f>
        <v>0.18556199449333841</v>
      </c>
      <c r="H33" s="290">
        <f>Flavors!H17</f>
        <v>-2.6057895579898654E-2</v>
      </c>
      <c r="I33" s="291">
        <f>Flavors!I17</f>
        <v>2.2778723527916558</v>
      </c>
      <c r="J33" s="289">
        <f>Flavors!J17</f>
        <v>0.30579407706926487</v>
      </c>
      <c r="K33" s="292">
        <f>Flavors!K17</f>
        <v>0.15506183544223143</v>
      </c>
      <c r="L33" s="293">
        <f>Flavors!L17</f>
        <v>1615898.3250918572</v>
      </c>
      <c r="M33" s="294">
        <f>Flavors!M17</f>
        <v>21560.529956992483</v>
      </c>
      <c r="N33" s="295">
        <f>Flavors!N17</f>
        <v>1.3523188136657503E-2</v>
      </c>
      <c r="O33" s="296">
        <f>Flavors!O17</f>
        <v>368623.68600432226</v>
      </c>
      <c r="P33" s="287">
        <f>Flavors!P17</f>
        <v>-33876.427846082661</v>
      </c>
      <c r="Q33" s="295">
        <f>Flavors!Q17</f>
        <v>-8.4165014320153289E-2</v>
      </c>
    </row>
    <row r="34" spans="2:17" x14ac:dyDescent="0.25">
      <c r="B34" s="452"/>
      <c r="C34" s="18" t="s">
        <v>206</v>
      </c>
      <c r="D34" s="286">
        <f>Flavors!D18</f>
        <v>3010.3360481262207</v>
      </c>
      <c r="E34" s="287">
        <f>Flavors!E18</f>
        <v>-334007.54752898216</v>
      </c>
      <c r="F34" s="288">
        <f>Flavors!F18</f>
        <v>-0.99106772609164084</v>
      </c>
      <c r="G34" s="289">
        <f>Flavors!G18</f>
        <v>7.87443429816051E-4</v>
      </c>
      <c r="H34" s="290">
        <f>Flavors!H18</f>
        <v>-8.7429750398582973E-2</v>
      </c>
      <c r="I34" s="291">
        <f>Flavors!I18</f>
        <v>2.2169356540305967</v>
      </c>
      <c r="J34" s="289">
        <f>Flavors!J18</f>
        <v>0.24033140517728468</v>
      </c>
      <c r="K34" s="292">
        <f>Flavors!K18</f>
        <v>0.1215880241665514</v>
      </c>
      <c r="L34" s="293">
        <f>Flavors!L18</f>
        <v>6673.7213157045844</v>
      </c>
      <c r="M34" s="294">
        <f>Flavors!M18</f>
        <v>-659477.25930235861</v>
      </c>
      <c r="N34" s="295">
        <f>Flavors!N18</f>
        <v>-0.98998166855580894</v>
      </c>
      <c r="O34" s="296">
        <f>Flavors!O18</f>
        <v>1505.1680240631104</v>
      </c>
      <c r="P34" s="287">
        <f>Flavors!P18</f>
        <v>-167003.77376449108</v>
      </c>
      <c r="Q34" s="295">
        <f>Flavors!Q18</f>
        <v>-0.99106772609164084</v>
      </c>
    </row>
    <row r="35" spans="2:17" x14ac:dyDescent="0.25">
      <c r="B35" s="452"/>
      <c r="C35" s="18" t="s">
        <v>207</v>
      </c>
      <c r="D35" s="286">
        <f>Flavors!D19</f>
        <v>431.80461063981056</v>
      </c>
      <c r="E35" s="287">
        <f>Flavors!E19</f>
        <v>-746.79948543012142</v>
      </c>
      <c r="F35" s="288">
        <f>Flavors!F19</f>
        <v>-0.63363048535155475</v>
      </c>
      <c r="G35" s="289">
        <f>Flavors!G19</f>
        <v>1.1295141079822065E-4</v>
      </c>
      <c r="H35" s="290">
        <f>Flavors!H19</f>
        <v>-1.9555787329784887E-4</v>
      </c>
      <c r="I35" s="291">
        <f>Flavors!I19</f>
        <v>2.3057618617222833</v>
      </c>
      <c r="J35" s="289">
        <f>Flavors!J19</f>
        <v>0.13226631770403863</v>
      </c>
      <c r="K35" s="292">
        <f>Flavors!K19</f>
        <v>6.0854193176541595E-2</v>
      </c>
      <c r="L35" s="293">
        <f>Flavors!L19</f>
        <v>995.63860292911534</v>
      </c>
      <c r="M35" s="294">
        <f>Flavors!M19</f>
        <v>-1566.0521480405332</v>
      </c>
      <c r="N35" s="295">
        <f>Flavors!N19</f>
        <v>-0.61133536413314249</v>
      </c>
      <c r="O35" s="296">
        <f>Flavors!O19</f>
        <v>230.2957923412323</v>
      </c>
      <c r="P35" s="287">
        <f>Flavors!P19</f>
        <v>-512.13198471069336</v>
      </c>
      <c r="Q35" s="295">
        <f>Flavors!Q19</f>
        <v>-0.68980714426431633</v>
      </c>
    </row>
    <row r="36" spans="2:17" x14ac:dyDescent="0.25">
      <c r="B36" s="452"/>
      <c r="C36" s="18" t="s">
        <v>208</v>
      </c>
      <c r="D36" s="286">
        <f>Flavors!D20</f>
        <v>10513446.399003051</v>
      </c>
      <c r="E36" s="287">
        <f>Flavors!E20</f>
        <v>-57830.95814589411</v>
      </c>
      <c r="F36" s="288">
        <f>Flavors!F20</f>
        <v>-5.4705742922150531E-3</v>
      </c>
      <c r="G36" s="289">
        <f>Flavors!G20</f>
        <v>2.750106353332634</v>
      </c>
      <c r="H36" s="290">
        <f>Flavors!H20</f>
        <v>-1.7012156020909774E-2</v>
      </c>
      <c r="I36" s="291">
        <f>Flavors!I20</f>
        <v>2.2901204971536222</v>
      </c>
      <c r="J36" s="289">
        <f>Flavors!J20</f>
        <v>2.3988232409438037E-2</v>
      </c>
      <c r="K36" s="292">
        <f>Flavors!K20</f>
        <v>1.0585539415611288E-2</v>
      </c>
      <c r="L36" s="293">
        <f>Flavors!L20</f>
        <v>24077059.094082829</v>
      </c>
      <c r="M36" s="294">
        <f>Flavors!M20</f>
        <v>121146.39548797533</v>
      </c>
      <c r="N36" s="295">
        <f>Flavors!N20</f>
        <v>5.0570561436000406E-3</v>
      </c>
      <c r="O36" s="296">
        <f>Flavors!O20</f>
        <v>5801639.9852979174</v>
      </c>
      <c r="P36" s="287">
        <f>Flavors!P20</f>
        <v>128761.62262360007</v>
      </c>
      <c r="Q36" s="295">
        <f>Flavors!Q20</f>
        <v>2.2697758420277332E-2</v>
      </c>
    </row>
    <row r="37" spans="2:17" x14ac:dyDescent="0.25">
      <c r="B37" s="452"/>
      <c r="C37" s="18" t="s">
        <v>209</v>
      </c>
      <c r="D37" s="286">
        <f>Flavors!D21</f>
        <v>178976980.97117594</v>
      </c>
      <c r="E37" s="287">
        <f>Flavors!E21</f>
        <v>1819802.0845907629</v>
      </c>
      <c r="F37" s="288">
        <f>Flavors!F21</f>
        <v>1.0272245787768995E-2</v>
      </c>
      <c r="G37" s="289">
        <f>Flavors!G21</f>
        <v>46.816782412644329</v>
      </c>
      <c r="H37" s="290">
        <f>Flavors!H21</f>
        <v>0.44443854159706575</v>
      </c>
      <c r="I37" s="291">
        <f>Flavors!I21</f>
        <v>2.7022622097622273</v>
      </c>
      <c r="J37" s="289">
        <f>Flavors!J21</f>
        <v>-3.4814924814213999E-2</v>
      </c>
      <c r="K37" s="292">
        <f>Flavors!K21</f>
        <v>-1.2719745590802124E-2</v>
      </c>
      <c r="L37" s="293">
        <f>Flavors!L21</f>
        <v>483642732.09574199</v>
      </c>
      <c r="M37" s="294">
        <f>Flavors!M21</f>
        <v>-1250131.4607986212</v>
      </c>
      <c r="N37" s="295">
        <f>Flavors!N21</f>
        <v>-2.5781601560998235E-3</v>
      </c>
      <c r="O37" s="296">
        <f>Flavors!O21</f>
        <v>115237982.57963116</v>
      </c>
      <c r="P37" s="287">
        <f>Flavors!P21</f>
        <v>2203791.9493190199</v>
      </c>
      <c r="Q37" s="295">
        <f>Flavors!Q21</f>
        <v>1.9496684472459377E-2</v>
      </c>
    </row>
    <row r="38" spans="2:17" x14ac:dyDescent="0.25">
      <c r="B38" s="452"/>
      <c r="C38" s="18" t="s">
        <v>210</v>
      </c>
      <c r="D38" s="286">
        <f>Flavors!D22</f>
        <v>7658385.7087436151</v>
      </c>
      <c r="E38" s="287">
        <f>Flavors!E22</f>
        <v>-975241.02601586841</v>
      </c>
      <c r="F38" s="288">
        <f>Flavors!F22</f>
        <v>-0.11295844214453832</v>
      </c>
      <c r="G38" s="289">
        <f>Flavors!G22</f>
        <v>2.0032798375121623</v>
      </c>
      <c r="H38" s="290">
        <f>Flavors!H22</f>
        <v>-0.25664273697657736</v>
      </c>
      <c r="I38" s="291">
        <f>Flavors!I22</f>
        <v>2.195048291202232</v>
      </c>
      <c r="J38" s="289">
        <f>Flavors!J22</f>
        <v>-5.7104644870602073E-2</v>
      </c>
      <c r="K38" s="292">
        <f>Flavors!K22</f>
        <v>-2.535558041194913E-2</v>
      </c>
      <c r="L38" s="293">
        <f>Flavors!L22</f>
        <v>16810526.463345267</v>
      </c>
      <c r="M38" s="294">
        <f>Flavors!M22</f>
        <v>-2633721.3363002203</v>
      </c>
      <c r="N38" s="295">
        <f>Flavors!N22</f>
        <v>-0.13544989569348315</v>
      </c>
      <c r="O38" s="296">
        <f>Flavors!O22</f>
        <v>4083714.3684555423</v>
      </c>
      <c r="P38" s="287">
        <f>Flavors!P22</f>
        <v>-519289.55504246429</v>
      </c>
      <c r="Q38" s="295">
        <f>Flavors!Q22</f>
        <v>-0.11281536224453952</v>
      </c>
    </row>
    <row r="39" spans="2:17" x14ac:dyDescent="0.25">
      <c r="B39" s="452"/>
      <c r="C39" s="18" t="s">
        <v>211</v>
      </c>
      <c r="D39" s="286">
        <f>Flavors!D23</f>
        <v>1159.6758327484131</v>
      </c>
      <c r="E39" s="287">
        <f>Flavors!E23</f>
        <v>-127830.43881201744</v>
      </c>
      <c r="F39" s="288">
        <f>Flavors!F23</f>
        <v>-0.99100957592027794</v>
      </c>
      <c r="G39" s="289">
        <f>Flavors!G23</f>
        <v>3.0334789891068887E-4</v>
      </c>
      <c r="H39" s="290">
        <f>Flavors!H23</f>
        <v>-3.3460872043326338E-2</v>
      </c>
      <c r="I39" s="291">
        <f>Flavors!I23</f>
        <v>2.1747248492281197</v>
      </c>
      <c r="J39" s="289">
        <f>Flavors!J23</f>
        <v>0.15293091242355006</v>
      </c>
      <c r="K39" s="292">
        <f>Flavors!K23</f>
        <v>7.564119648378026E-2</v>
      </c>
      <c r="L39" s="293">
        <f>Flavors!L23</f>
        <v>2521.9758505272866</v>
      </c>
      <c r="M39" s="294">
        <f>Flavors!M23</f>
        <v>-258269.45584598661</v>
      </c>
      <c r="N39" s="295">
        <f>Flavors!N23</f>
        <v>-0.99032952948599118</v>
      </c>
      <c r="O39" s="296">
        <f>Flavors!O23</f>
        <v>579.83791637420654</v>
      </c>
      <c r="P39" s="287">
        <f>Flavors!P23</f>
        <v>-63915.21940600872</v>
      </c>
      <c r="Q39" s="295">
        <f>Flavors!Q23</f>
        <v>-0.99100957592027794</v>
      </c>
    </row>
    <row r="40" spans="2:17" x14ac:dyDescent="0.25">
      <c r="B40" s="452"/>
      <c r="C40" s="18" t="s">
        <v>212</v>
      </c>
      <c r="D40" s="286">
        <f>Flavors!D24</f>
        <v>34708809.55606512</v>
      </c>
      <c r="E40" s="287">
        <f>Flavors!E24</f>
        <v>2577733.1589058079</v>
      </c>
      <c r="F40" s="288">
        <f>Flavors!F24</f>
        <v>8.0225546354049423E-2</v>
      </c>
      <c r="G40" s="289">
        <f>Flavors!G24</f>
        <v>9.0791272484918508</v>
      </c>
      <c r="H40" s="290">
        <f>Flavors!H24</f>
        <v>0.66855459769430148</v>
      </c>
      <c r="I40" s="291">
        <f>Flavors!I24</f>
        <v>2.1838970054037814</v>
      </c>
      <c r="J40" s="289">
        <f>Flavors!J24</f>
        <v>2.1971130643454906E-2</v>
      </c>
      <c r="K40" s="292">
        <f>Flavors!K24</f>
        <v>1.0162758538560277E-2</v>
      </c>
      <c r="L40" s="293">
        <f>Flavors!L24</f>
        <v>75800465.250620767</v>
      </c>
      <c r="M40" s="294">
        <f>Flavors!M24</f>
        <v>6335459.8037012368</v>
      </c>
      <c r="N40" s="295">
        <f>Flavors!N24</f>
        <v>9.1203617748829915E-2</v>
      </c>
      <c r="O40" s="296">
        <f>Flavors!O24</f>
        <v>15821845.112452814</v>
      </c>
      <c r="P40" s="287">
        <f>Flavors!P24</f>
        <v>1026109.9690000881</v>
      </c>
      <c r="Q40" s="295">
        <f>Flavors!Q24</f>
        <v>6.9351739474341215E-2</v>
      </c>
    </row>
    <row r="41" spans="2:17" x14ac:dyDescent="0.25">
      <c r="B41" s="452"/>
      <c r="C41" s="18" t="s">
        <v>213</v>
      </c>
      <c r="D41" s="286">
        <f>Flavors!D25</f>
        <v>285349.82973027229</v>
      </c>
      <c r="E41" s="287">
        <f>Flavors!E25</f>
        <v>127350.76391077042</v>
      </c>
      <c r="F41" s="288">
        <f>Flavors!F25</f>
        <v>0.80602225874079481</v>
      </c>
      <c r="G41" s="289">
        <f>Flavors!G25</f>
        <v>7.464178252128828E-2</v>
      </c>
      <c r="H41" s="290">
        <f>Flavors!H25</f>
        <v>3.328423179975229E-2</v>
      </c>
      <c r="I41" s="291">
        <f>Flavors!I25</f>
        <v>1.9345544383183126</v>
      </c>
      <c r="J41" s="289">
        <f>Flavors!J25</f>
        <v>-3.6011967209393925E-2</v>
      </c>
      <c r="K41" s="292">
        <f>Flavors!K25</f>
        <v>-1.8274932074542356E-2</v>
      </c>
      <c r="L41" s="293">
        <f>Flavors!L25</f>
        <v>552024.77957807307</v>
      </c>
      <c r="M41" s="294">
        <f>Flavors!M25</f>
        <v>240677.12836940173</v>
      </c>
      <c r="N41" s="295">
        <f>Flavors!N25</f>
        <v>0.7730173246371953</v>
      </c>
      <c r="O41" s="296">
        <f>Flavors!O25</f>
        <v>142674.91486513615</v>
      </c>
      <c r="P41" s="287">
        <f>Flavors!P25</f>
        <v>63675.381955385208</v>
      </c>
      <c r="Q41" s="295">
        <f>Flavors!Q25</f>
        <v>0.80602225874079481</v>
      </c>
    </row>
    <row r="42" spans="2:17" x14ac:dyDescent="0.25">
      <c r="B42" s="452"/>
      <c r="C42" s="18" t="s">
        <v>214</v>
      </c>
      <c r="D42" s="286">
        <f>Flavors!D26</f>
        <v>70986010.34187232</v>
      </c>
      <c r="E42" s="287">
        <f>Flavors!E26</f>
        <v>-4389422.2054317743</v>
      </c>
      <c r="F42" s="288">
        <f>Flavors!F26</f>
        <v>-5.8234122937564067E-2</v>
      </c>
      <c r="G42" s="289">
        <f>Flavors!G26</f>
        <v>18.568514132285962</v>
      </c>
      <c r="H42" s="290">
        <f>Flavors!H26</f>
        <v>-1.1616232489951202</v>
      </c>
      <c r="I42" s="291">
        <f>Flavors!I26</f>
        <v>1.9541172441438284</v>
      </c>
      <c r="J42" s="289">
        <f>Flavors!J26</f>
        <v>1.5083120421381935E-2</v>
      </c>
      <c r="K42" s="292">
        <f>Flavors!K26</f>
        <v>7.778677144900486E-3</v>
      </c>
      <c r="L42" s="293">
        <f>Flavors!L26</f>
        <v>138714986.90202484</v>
      </c>
      <c r="M42" s="294">
        <f>Flavors!M26</f>
        <v>-7440548.8975373209</v>
      </c>
      <c r="N42" s="295">
        <f>Flavors!N26</f>
        <v>-5.0908430233811308E-2</v>
      </c>
      <c r="O42" s="296">
        <f>Flavors!O26</f>
        <v>29252004.546183221</v>
      </c>
      <c r="P42" s="287">
        <f>Flavors!P26</f>
        <v>-1596586.5289540663</v>
      </c>
      <c r="Q42" s="295">
        <f>Flavors!Q26</f>
        <v>-5.1755573700766201E-2</v>
      </c>
    </row>
    <row r="43" spans="2:17" ht="15" thickBot="1" x14ac:dyDescent="0.3">
      <c r="B43" s="452"/>
      <c r="C43" s="21" t="s">
        <v>215</v>
      </c>
      <c r="D43" s="338">
        <f>Flavors!D27</f>
        <v>1771218.0623806925</v>
      </c>
      <c r="E43" s="339">
        <f>Flavors!E27</f>
        <v>-878998.85080013936</v>
      </c>
      <c r="F43" s="340">
        <f>Flavors!F27</f>
        <v>-0.33167053097746296</v>
      </c>
      <c r="G43" s="341">
        <f>Flavors!G27</f>
        <v>0.46331505974601828</v>
      </c>
      <c r="H43" s="342">
        <f>Flavors!H27</f>
        <v>-0.23040094320277915</v>
      </c>
      <c r="I43" s="343">
        <f>Flavors!I27</f>
        <v>2.7994303691586375</v>
      </c>
      <c r="J43" s="341">
        <f>Flavors!J27</f>
        <v>0.41215261832640415</v>
      </c>
      <c r="K43" s="344">
        <f>Flavors!K27</f>
        <v>0.17264544026463735</v>
      </c>
      <c r="L43" s="345">
        <f>Flavors!L27</f>
        <v>4958401.6342308288</v>
      </c>
      <c r="M43" s="346">
        <f>Flavors!M27</f>
        <v>-1368402.2374850521</v>
      </c>
      <c r="N43" s="347">
        <f>Flavors!N27</f>
        <v>-0.21628649555623575</v>
      </c>
      <c r="O43" s="348">
        <f>Flavors!O27</f>
        <v>1150873.647407572</v>
      </c>
      <c r="P43" s="339">
        <f>Flavors!P27</f>
        <v>-302770.41092771525</v>
      </c>
      <c r="Q43" s="347">
        <f>Flavors!Q27</f>
        <v>-0.20828373300300751</v>
      </c>
    </row>
    <row r="44" spans="2:17" x14ac:dyDescent="0.25">
      <c r="B44" s="451" t="s">
        <v>285</v>
      </c>
      <c r="C44" s="24" t="s">
        <v>286</v>
      </c>
      <c r="D44" s="183">
        <f>'NB vs PL'!D9</f>
        <v>236390912.32721031</v>
      </c>
      <c r="E44" s="23">
        <f>'NB vs PL'!E9</f>
        <v>-4932083.9544560909</v>
      </c>
      <c r="F44" s="194">
        <f>'NB vs PL'!F9</f>
        <v>-2.0437687375220059E-2</v>
      </c>
      <c r="G44" s="202">
        <f>'NB vs PL'!G9</f>
        <v>61.835113357576553</v>
      </c>
      <c r="H44" s="217">
        <f>'NB vs PL'!H9</f>
        <v>-1.3331592345779839</v>
      </c>
      <c r="I44" s="198">
        <f>'NB vs PL'!I9</f>
        <v>2.5131192201651049</v>
      </c>
      <c r="J44" s="202">
        <f>'NB vs PL'!J9</f>
        <v>4.0266857116491916E-2</v>
      </c>
      <c r="K44" s="205">
        <f>'NB vs PL'!K9</f>
        <v>1.6283566992592157E-2</v>
      </c>
      <c r="L44" s="207">
        <f>'NB vs PL'!L9</f>
        <v>594078545.24187648</v>
      </c>
      <c r="M44" s="211">
        <f>'NB vs PL'!M9</f>
        <v>-2677596.371213913</v>
      </c>
      <c r="N44" s="209">
        <f>'NB vs PL'!N9</f>
        <v>-4.4869188341758954E-3</v>
      </c>
      <c r="O44" s="22">
        <f>'NB vs PL'!O9</f>
        <v>124765448.930245</v>
      </c>
      <c r="P44" s="23">
        <f>'NB vs PL'!P9</f>
        <v>-1190876.4662618786</v>
      </c>
      <c r="Q44" s="209">
        <f>'NB vs PL'!Q9</f>
        <v>-9.4546777425669887E-3</v>
      </c>
    </row>
    <row r="45" spans="2:17" ht="15" thickBot="1" x14ac:dyDescent="0.3">
      <c r="B45" s="453"/>
      <c r="C45" s="25" t="s">
        <v>197</v>
      </c>
      <c r="D45" s="184">
        <f>'NB vs PL'!D10</f>
        <v>145901444.70337224</v>
      </c>
      <c r="E45" s="17">
        <f>'NB vs PL'!E10</f>
        <v>5192470.8538168371</v>
      </c>
      <c r="F45" s="195">
        <f>'NB vs PL'!F10</f>
        <v>3.6902201130175068E-2</v>
      </c>
      <c r="G45" s="203">
        <f>'NB vs PL'!G10</f>
        <v>38.164886642424158</v>
      </c>
      <c r="H45" s="218">
        <f>'NB vs PL'!H10</f>
        <v>1.3331592345777921</v>
      </c>
      <c r="I45" s="199">
        <f>'NB vs PL'!I10</f>
        <v>2.2020514799422855</v>
      </c>
      <c r="J45" s="203">
        <f>'NB vs PL'!J10</f>
        <v>-5.1103058576368987E-2</v>
      </c>
      <c r="K45" s="206">
        <f>'NB vs PL'!K10</f>
        <v>-2.268067178825954E-2</v>
      </c>
      <c r="L45" s="208">
        <f>'NB vs PL'!L10</f>
        <v>321282492.23477834</v>
      </c>
      <c r="M45" s="212">
        <f>'NB vs PL'!M10</f>
        <v>4243429.1953499317</v>
      </c>
      <c r="N45" s="210">
        <f>'NB vs PL'!N10</f>
        <v>1.3384562629817638E-2</v>
      </c>
      <c r="O45" s="16">
        <f>'NB vs PL'!O10</f>
        <v>84404238.114915222</v>
      </c>
      <c r="P45" s="17">
        <f>'NB vs PL'!P10</f>
        <v>3429645.0580491722</v>
      </c>
      <c r="Q45" s="210">
        <f>'NB vs PL'!Q10</f>
        <v>4.2354582203835645E-2</v>
      </c>
    </row>
    <row r="46" spans="2:17" x14ac:dyDescent="0.25">
      <c r="B46" s="452" t="s">
        <v>287</v>
      </c>
      <c r="C46" s="13" t="s">
        <v>39</v>
      </c>
      <c r="D46" s="162">
        <f>Size!D9</f>
        <v>15054231.954844248</v>
      </c>
      <c r="E46" s="32">
        <f>Size!E9</f>
        <v>2944085.7300229985</v>
      </c>
      <c r="F46" s="196">
        <f>Size!F9</f>
        <v>0.24310901580929956</v>
      </c>
      <c r="G46" s="204">
        <f>Size!G9</f>
        <v>3.9378846262521674</v>
      </c>
      <c r="H46" s="219">
        <f>Size!H9</f>
        <v>0.7679545754604189</v>
      </c>
      <c r="I46" s="200">
        <f>Size!I9</f>
        <v>3.466153282095445</v>
      </c>
      <c r="J46" s="204">
        <f>Size!J9</f>
        <v>8.6932042374866736E-2</v>
      </c>
      <c r="K46" s="186">
        <f>Size!K9</f>
        <v>2.572546637462985E-2</v>
      </c>
      <c r="L46" s="187">
        <f>Size!L9</f>
        <v>52180275.499709517</v>
      </c>
      <c r="M46" s="188">
        <f>Size!M9</f>
        <v>11257412.160671577</v>
      </c>
      <c r="N46" s="189">
        <f>Size!N9</f>
        <v>0.27508857499550099</v>
      </c>
      <c r="O46" s="31">
        <f>Size!O9</f>
        <v>9990073.5109546725</v>
      </c>
      <c r="P46" s="32">
        <f>Size!P9</f>
        <v>1971223.0747075798</v>
      </c>
      <c r="Q46" s="189">
        <f>Size!Q9</f>
        <v>0.24582364896060255</v>
      </c>
    </row>
    <row r="47" spans="2:17" x14ac:dyDescent="0.25">
      <c r="B47" s="452"/>
      <c r="C47" s="18" t="s">
        <v>234</v>
      </c>
      <c r="D47" s="27">
        <f>Size!D10</f>
        <v>212877464.94011512</v>
      </c>
      <c r="E47" s="309">
        <f>Size!E10</f>
        <v>-2008351.9869033396</v>
      </c>
      <c r="F47" s="310">
        <f>Size!F10</f>
        <v>-9.3461356157602295E-3</v>
      </c>
      <c r="G47" s="311">
        <f>Size!G10</f>
        <v>55.684467927536133</v>
      </c>
      <c r="H47" s="215">
        <f>Size!H10</f>
        <v>-0.56365624207474951</v>
      </c>
      <c r="I47" s="312">
        <f>Size!I10</f>
        <v>2.1245890702599652</v>
      </c>
      <c r="J47" s="311">
        <f>Size!J10</f>
        <v>-8.3827545589776342E-3</v>
      </c>
      <c r="K47" s="313">
        <f>Size!K10</f>
        <v>-3.930082179913091E-3</v>
      </c>
      <c r="L47" s="180">
        <f>Size!L10</f>
        <v>452277135.31641752</v>
      </c>
      <c r="M47" s="314">
        <f>Size!M10</f>
        <v>-6068257.7421143055</v>
      </c>
      <c r="N47" s="173">
        <f>Size!N10</f>
        <v>-1.3239486714638744E-2</v>
      </c>
      <c r="O47" s="315">
        <f>Size!O10</f>
        <v>107811949.09904605</v>
      </c>
      <c r="P47" s="309">
        <f>Size!P10</f>
        <v>-228010.86921212077</v>
      </c>
      <c r="Q47" s="173">
        <f>Size!Q10</f>
        <v>-2.1104308931538824E-3</v>
      </c>
    </row>
    <row r="48" spans="2:17" x14ac:dyDescent="0.25">
      <c r="B48" s="452"/>
      <c r="C48" s="18" t="s">
        <v>235</v>
      </c>
      <c r="D48" s="27">
        <f>Size!D11</f>
        <v>7388367.8243663432</v>
      </c>
      <c r="E48" s="309">
        <f>Size!E11</f>
        <v>-904872.64035396837</v>
      </c>
      <c r="F48" s="310">
        <f>Size!F11</f>
        <v>-0.10910965914992134</v>
      </c>
      <c r="G48" s="311">
        <f>Size!G11</f>
        <v>1.9326485838625707</v>
      </c>
      <c r="H48" s="215">
        <f>Size!H11</f>
        <v>-0.23817509402799741</v>
      </c>
      <c r="I48" s="312">
        <f>Size!I11</f>
        <v>2.5216864875606104</v>
      </c>
      <c r="J48" s="311">
        <f>Size!J11</f>
        <v>-0.47149460302394575</v>
      </c>
      <c r="K48" s="313">
        <f>Size!K11</f>
        <v>-0.15752291249837636</v>
      </c>
      <c r="L48" s="180">
        <f>Size!L11</f>
        <v>18631147.307832193</v>
      </c>
      <c r="M48" s="314">
        <f>Size!M11</f>
        <v>-6192023.2308393195</v>
      </c>
      <c r="N48" s="173">
        <f>Size!N11</f>
        <v>-0.24944530035729692</v>
      </c>
      <c r="O48" s="315">
        <f>Size!O11</f>
        <v>2441011.4321661703</v>
      </c>
      <c r="P48" s="309">
        <f>Size!P11</f>
        <v>-393652.44167201594</v>
      </c>
      <c r="Q48" s="173">
        <f>Size!Q11</f>
        <v>-0.13887094173850087</v>
      </c>
    </row>
    <row r="49" spans="2:20" x14ac:dyDescent="0.25">
      <c r="B49" s="452"/>
      <c r="C49" s="18" t="s">
        <v>236</v>
      </c>
      <c r="D49" s="27">
        <f>Size!D12</f>
        <v>3975377.2554386989</v>
      </c>
      <c r="E49" s="309">
        <f>Size!E12</f>
        <v>-371242.10541173397</v>
      </c>
      <c r="F49" s="310">
        <f>Size!F12</f>
        <v>-8.5409389364864696E-2</v>
      </c>
      <c r="G49" s="311">
        <f>Size!G12</f>
        <v>1.0398788210983527</v>
      </c>
      <c r="H49" s="215">
        <f>Size!H12</f>
        <v>-9.7884429280268304E-2</v>
      </c>
      <c r="I49" s="312">
        <f>Size!I12</f>
        <v>1.9919884149283504</v>
      </c>
      <c r="J49" s="311">
        <f>Size!J12</f>
        <v>8.2362324256997299E-2</v>
      </c>
      <c r="K49" s="313">
        <f>Size!K12</f>
        <v>4.3130079055445761E-2</v>
      </c>
      <c r="L49" s="180">
        <f>Size!L12</f>
        <v>7918905.4378035497</v>
      </c>
      <c r="M49" s="314">
        <f>Size!M12</f>
        <v>-381512.29989367817</v>
      </c>
      <c r="N49" s="173">
        <f>Size!N12</f>
        <v>-4.5963024024802943E-2</v>
      </c>
      <c r="O49" s="315">
        <f>Size!O12</f>
        <v>1111046.2095860839</v>
      </c>
      <c r="P49" s="309">
        <f>Size!P12</f>
        <v>-105443.9777187705</v>
      </c>
      <c r="Q49" s="173">
        <f>Size!Q12</f>
        <v>-8.667885595722119E-2</v>
      </c>
    </row>
    <row r="50" spans="2:20" x14ac:dyDescent="0.25">
      <c r="B50" s="452"/>
      <c r="C50" s="18" t="s">
        <v>237</v>
      </c>
      <c r="D50" s="27">
        <f>Size!D13</f>
        <v>82029424.537049547</v>
      </c>
      <c r="E50" s="309">
        <f>Size!E13</f>
        <v>-1362427.147876218</v>
      </c>
      <c r="F50" s="310">
        <f>Size!F13</f>
        <v>-1.6337653144144006E-2</v>
      </c>
      <c r="G50" s="311">
        <f>Size!G13</f>
        <v>21.457249413565432</v>
      </c>
      <c r="H50" s="215">
        <f>Size!H13</f>
        <v>-0.37125139391483231</v>
      </c>
      <c r="I50" s="312">
        <f>Size!I13</f>
        <v>1.7166401110613292</v>
      </c>
      <c r="J50" s="311">
        <f>Size!J13</f>
        <v>8.3792891097916655E-2</v>
      </c>
      <c r="K50" s="313">
        <f>Size!K13</f>
        <v>5.1317043060399865E-2</v>
      </c>
      <c r="L50" s="180">
        <f>Size!L13</f>
        <v>140815000.44757766</v>
      </c>
      <c r="M50" s="314">
        <f>Size!M13</f>
        <v>4648847.2562454045</v>
      </c>
      <c r="N50" s="173">
        <f>Size!N13</f>
        <v>3.4140989866351973E-2</v>
      </c>
      <c r="O50" s="315">
        <f>Size!O13</f>
        <v>20495511.098001622</v>
      </c>
      <c r="P50" s="309">
        <f>Size!P13</f>
        <v>-286671.90569809452</v>
      </c>
      <c r="Q50" s="173">
        <f>Size!Q13</f>
        <v>-1.3794119012764934E-2</v>
      </c>
    </row>
    <row r="51" spans="2:20" x14ac:dyDescent="0.25">
      <c r="B51" s="452"/>
      <c r="C51" s="18" t="s">
        <v>238</v>
      </c>
      <c r="D51" s="27">
        <f>Size!D14</f>
        <v>55807309.302107304</v>
      </c>
      <c r="E51" s="309">
        <f>Size!E14</f>
        <v>2448275.214265883</v>
      </c>
      <c r="F51" s="310">
        <f>Size!F14</f>
        <v>4.5883049723790925E-2</v>
      </c>
      <c r="G51" s="311">
        <f>Size!G14</f>
        <v>14.598070894115009</v>
      </c>
      <c r="H51" s="215">
        <f>Size!H14</f>
        <v>0.63090629542607246</v>
      </c>
      <c r="I51" s="312">
        <f>Size!I14</f>
        <v>4.2359593800578228</v>
      </c>
      <c r="J51" s="311">
        <f>Size!J14</f>
        <v>-0.16600529296069233</v>
      </c>
      <c r="K51" s="313">
        <f>Size!K14</f>
        <v>-3.7711636801223844E-2</v>
      </c>
      <c r="L51" s="180">
        <f>Size!L14</f>
        <v>236397495.31404963</v>
      </c>
      <c r="M51" s="314">
        <f>Size!M14</f>
        <v>1512912.272980988</v>
      </c>
      <c r="N51" s="173">
        <f>Size!N14</f>
        <v>6.441088016051106E-3</v>
      </c>
      <c r="O51" s="315">
        <f>Size!O14</f>
        <v>67305272.815371394</v>
      </c>
      <c r="P51" s="309">
        <f>Size!P14</f>
        <v>2159379.4076450616</v>
      </c>
      <c r="Q51" s="173">
        <f>Size!Q14</f>
        <v>3.3146823148624716E-2</v>
      </c>
    </row>
    <row r="52" spans="2:20" ht="15" thickBot="1" x14ac:dyDescent="0.3">
      <c r="B52" s="452"/>
      <c r="C52" s="21" t="s">
        <v>239</v>
      </c>
      <c r="D52" s="316">
        <f>Size!D15</f>
        <v>5160181.2166616814</v>
      </c>
      <c r="E52" s="317">
        <f>Size!E15</f>
        <v>-485080.16438240837</v>
      </c>
      <c r="F52" s="318">
        <f>Size!F15</f>
        <v>-8.5926962746354349E-2</v>
      </c>
      <c r="G52" s="319">
        <f>Size!G15</f>
        <v>1.349799733571162</v>
      </c>
      <c r="H52" s="320">
        <f>Size!H15</f>
        <v>-0.12789371158869844</v>
      </c>
      <c r="I52" s="321">
        <f>Size!I15</f>
        <v>1.7976922172371197</v>
      </c>
      <c r="J52" s="319">
        <f>Size!J15</f>
        <v>-3.6168617079939347E-2</v>
      </c>
      <c r="K52" s="322">
        <f>Size!K15</f>
        <v>-1.9722661830775593E-2</v>
      </c>
      <c r="L52" s="323">
        <f>Size!L15</f>
        <v>9276417.6127258763</v>
      </c>
      <c r="M52" s="324">
        <f>Size!M15</f>
        <v>-1076206.1334535107</v>
      </c>
      <c r="N52" s="325">
        <f>Size!N15</f>
        <v>-0.10395491614873786</v>
      </c>
      <c r="O52" s="326">
        <f>Size!O15</f>
        <v>783632.00709110498</v>
      </c>
      <c r="P52" s="317">
        <f>Size!P15</f>
        <v>-109245.56920742604</v>
      </c>
      <c r="Q52" s="325">
        <f>Size!Q15</f>
        <v>-0.12235223742577236</v>
      </c>
    </row>
    <row r="53" spans="2:20" x14ac:dyDescent="0.25">
      <c r="B53" s="451" t="s">
        <v>35</v>
      </c>
      <c r="C53" s="24" t="s">
        <v>288</v>
      </c>
      <c r="D53" s="183">
        <f>Organic!D9</f>
        <v>15539468.7420868</v>
      </c>
      <c r="E53" s="23">
        <f>Organic!E9</f>
        <v>-1616750.6219357457</v>
      </c>
      <c r="F53" s="194">
        <f>Organic!F9</f>
        <v>-9.423699870183247E-2</v>
      </c>
      <c r="G53" s="202">
        <f>Organic!G9</f>
        <v>4.0648128209489123</v>
      </c>
      <c r="H53" s="217">
        <f>Organic!H9</f>
        <v>-0.42596824068051564</v>
      </c>
      <c r="I53" s="198">
        <f>Organic!I9</f>
        <v>3.5088167907940915</v>
      </c>
      <c r="J53" s="202">
        <f>Organic!J9</f>
        <v>0.96034258436026754</v>
      </c>
      <c r="K53" s="205">
        <f>Organic!K9</f>
        <v>0.37683041167762538</v>
      </c>
      <c r="L53" s="207">
        <f>Organic!L9</f>
        <v>54525148.842254102</v>
      </c>
      <c r="M53" s="211">
        <f>Organic!M9</f>
        <v>10802966.313122138</v>
      </c>
      <c r="N53" s="209">
        <f>Organic!N9</f>
        <v>0.24708204595971742</v>
      </c>
      <c r="O53" s="22">
        <f>Organic!O9</f>
        <v>9185439.883513473</v>
      </c>
      <c r="P53" s="23">
        <f>Organic!P9</f>
        <v>450343.63218196109</v>
      </c>
      <c r="Q53" s="209">
        <f>Organic!Q9</f>
        <v>5.1555657685319049E-2</v>
      </c>
    </row>
    <row r="54" spans="2:20" ht="15" thickBot="1" x14ac:dyDescent="0.3">
      <c r="B54" s="453"/>
      <c r="C54" s="25" t="s">
        <v>289</v>
      </c>
      <c r="D54" s="184">
        <f>Organic!D10</f>
        <v>366752888.28849322</v>
      </c>
      <c r="E54" s="17">
        <f>Organic!E10</f>
        <v>1877137.5212971568</v>
      </c>
      <c r="F54" s="195">
        <f>Organic!F10</f>
        <v>5.1445937893933608E-3</v>
      </c>
      <c r="G54" s="203">
        <f>Organic!G10</f>
        <v>95.935187179051141</v>
      </c>
      <c r="H54" s="218">
        <f>Organic!H10</f>
        <v>0.42596824068051831</v>
      </c>
      <c r="I54" s="199">
        <f>Organic!I10</f>
        <v>2.3530045860607789</v>
      </c>
      <c r="J54" s="203">
        <f>Organic!J10</f>
        <v>-3.1568848304074582E-2</v>
      </c>
      <c r="K54" s="206">
        <f>Organic!K10</f>
        <v>-1.3238782185998457E-2</v>
      </c>
      <c r="L54" s="208">
        <f>Organic!L10</f>
        <v>862971228.0938611</v>
      </c>
      <c r="M54" s="212">
        <f>Organic!M10</f>
        <v>-7101794.029525876</v>
      </c>
      <c r="N54" s="210">
        <f>Organic!N10</f>
        <v>-8.1622965532182137E-3</v>
      </c>
      <c r="O54" s="16">
        <f>Organic!O10</f>
        <v>200753056.28870368</v>
      </c>
      <c r="P54" s="17">
        <f>Organic!P10</f>
        <v>2557234.0866623521</v>
      </c>
      <c r="Q54" s="210">
        <f>Organic!Q10</f>
        <v>1.2902563022017191E-2</v>
      </c>
    </row>
    <row r="55" spans="2:20" x14ac:dyDescent="0.25">
      <c r="B55" s="451" t="s">
        <v>290</v>
      </c>
      <c r="C55" s="13" t="s">
        <v>291</v>
      </c>
      <c r="D55" s="26">
        <f>Form!D9</f>
        <v>59341791.394547418</v>
      </c>
      <c r="E55" s="15">
        <f>Form!E9</f>
        <v>2795575.3592179045</v>
      </c>
      <c r="F55" s="171">
        <f>Form!F9</f>
        <v>4.9438769828051038E-2</v>
      </c>
      <c r="G55" s="222">
        <f>Form!G9</f>
        <v>15.522620398555503</v>
      </c>
      <c r="H55" s="223">
        <f>Form!H9</f>
        <v>0.72118479726085027</v>
      </c>
      <c r="I55" s="224">
        <f>Form!I9</f>
        <v>2.4555957101252761</v>
      </c>
      <c r="J55" s="222">
        <f>Form!J9</f>
        <v>2.8826216251812031E-2</v>
      </c>
      <c r="K55" s="225">
        <f>Form!K9</f>
        <v>1.1878431933723278E-2</v>
      </c>
      <c r="L55" s="226">
        <f>Form!L9</f>
        <v>145719448.37959966</v>
      </c>
      <c r="M55" s="170">
        <f>Form!M9</f>
        <v>8494816.3110834956</v>
      </c>
      <c r="N55" s="172">
        <f>Form!N9</f>
        <v>6.1904456824063772E-2</v>
      </c>
      <c r="O55" s="14">
        <f>Form!O9</f>
        <v>32005583.162404463</v>
      </c>
      <c r="P55" s="15">
        <f>Form!P9</f>
        <v>2244986.4087853506</v>
      </c>
      <c r="Q55" s="172">
        <f>Form!Q9</f>
        <v>7.5434858627703535E-2</v>
      </c>
    </row>
    <row r="56" spans="2:20" ht="15" thickBot="1" x14ac:dyDescent="0.3">
      <c r="B56" s="453"/>
      <c r="C56" s="21" t="s">
        <v>225</v>
      </c>
      <c r="D56" s="30">
        <f>Form!D10</f>
        <v>322950565.63603401</v>
      </c>
      <c r="E56" s="20">
        <f>Form!E10</f>
        <v>-2535188.4598574042</v>
      </c>
      <c r="F56" s="167">
        <f>Form!F10</f>
        <v>-7.7889383112924567E-3</v>
      </c>
      <c r="G56" s="214">
        <f>Form!G10</f>
        <v>84.477379601444923</v>
      </c>
      <c r="H56" s="220">
        <f>Form!H10</f>
        <v>-0.72118479726108831</v>
      </c>
      <c r="I56" s="213">
        <f>Form!I10</f>
        <v>2.3897680037703064</v>
      </c>
      <c r="J56" s="214">
        <f>Form!J10</f>
        <v>3.8860940040890135E-3</v>
      </c>
      <c r="K56" s="179">
        <f>Form!K10</f>
        <v>1.6287872371980874E-3</v>
      </c>
      <c r="L56" s="181">
        <f>Form!L10</f>
        <v>771776928.55651629</v>
      </c>
      <c r="M56" s="168">
        <f>Form!M10</f>
        <v>-4793644.0274865627</v>
      </c>
      <c r="N56" s="174">
        <f>Form!N10</f>
        <v>-6.172837597407191E-3</v>
      </c>
      <c r="O56" s="19">
        <f>Form!O10</f>
        <v>177932913.00981265</v>
      </c>
      <c r="P56" s="20">
        <f>Form!P10</f>
        <v>762591.31005889177</v>
      </c>
      <c r="Q56" s="174">
        <f>Form!Q10</f>
        <v>4.3042835997737627E-3</v>
      </c>
    </row>
    <row r="57" spans="2:20" x14ac:dyDescent="0.25">
      <c r="B57" s="452" t="s">
        <v>292</v>
      </c>
      <c r="C57" s="13" t="s">
        <v>37</v>
      </c>
      <c r="D57" s="162">
        <f>'Package Type'!D9</f>
        <v>21607007.17018557</v>
      </c>
      <c r="E57" s="32">
        <f>'Package Type'!E9</f>
        <v>-378492.02006307617</v>
      </c>
      <c r="F57" s="196">
        <f>'Package Type'!F9</f>
        <v>-1.7215529963083617E-2</v>
      </c>
      <c r="G57" s="204">
        <f>'Package Type'!G9</f>
        <v>5.6519589714050218</v>
      </c>
      <c r="H57" s="219">
        <f>'Package Type'!H9</f>
        <v>-0.1029256741646094</v>
      </c>
      <c r="I57" s="200">
        <f>'Package Type'!I9</f>
        <v>5.0993327889073017</v>
      </c>
      <c r="J57" s="204">
        <f>'Package Type'!J9</f>
        <v>-0.33858217688414705</v>
      </c>
      <c r="K57" s="186">
        <f>'Package Type'!K9</f>
        <v>-6.2263234900523844E-2</v>
      </c>
      <c r="L57" s="187">
        <f>'Package Type'!L9</f>
        <v>110181320.13308245</v>
      </c>
      <c r="M57" s="188">
        <f>'Package Type'!M9</f>
        <v>-9373954.9439664483</v>
      </c>
      <c r="N57" s="189">
        <f>'Package Type'!N9</f>
        <v>-7.8406870277579019E-2</v>
      </c>
      <c r="O57" s="31">
        <f>'Package Type'!O9</f>
        <v>30209923.256451383</v>
      </c>
      <c r="P57" s="32">
        <f>'Package Type'!P9</f>
        <v>14715.301606237888</v>
      </c>
      <c r="Q57" s="189">
        <f>'Package Type'!Q9</f>
        <v>4.8733897207277425E-4</v>
      </c>
    </row>
    <row r="58" spans="2:20" x14ac:dyDescent="0.25">
      <c r="B58" s="452"/>
      <c r="C58" s="18" t="s">
        <v>227</v>
      </c>
      <c r="D58" s="27">
        <f>'Package Type'!D10</f>
        <v>5550245.2225774033</v>
      </c>
      <c r="E58" s="309">
        <f>'Package Type'!E10</f>
        <v>161055.58066796698</v>
      </c>
      <c r="F58" s="310">
        <f>'Package Type'!F10</f>
        <v>2.9884934724787975E-2</v>
      </c>
      <c r="G58" s="311">
        <f>'Package Type'!G10</f>
        <v>1.4518326407800604</v>
      </c>
      <c r="H58" s="215">
        <f>'Package Type'!H10</f>
        <v>4.1168072561231783E-2</v>
      </c>
      <c r="I58" s="312">
        <f>'Package Type'!I10</f>
        <v>2.3030891292768438</v>
      </c>
      <c r="J58" s="311">
        <f>'Package Type'!J10</f>
        <v>-9.0816741749090379E-2</v>
      </c>
      <c r="K58" s="313">
        <f>'Package Type'!K10</f>
        <v>-3.7936638548854006E-2</v>
      </c>
      <c r="L58" s="180">
        <f>'Package Type'!L10</f>
        <v>12782709.436938753</v>
      </c>
      <c r="M58" s="314">
        <f>'Package Type'!M10</f>
        <v>-118503.28690039925</v>
      </c>
      <c r="N58" s="173">
        <f>'Package Type'!N10</f>
        <v>-9.1854377907765374E-3</v>
      </c>
      <c r="O58" s="315">
        <f>'Package Type'!O10</f>
        <v>2547554.9107754929</v>
      </c>
      <c r="P58" s="309">
        <f>'Package Type'!P10</f>
        <v>-56387.329239590093</v>
      </c>
      <c r="Q58" s="173">
        <f>'Package Type'!Q10</f>
        <v>-2.1654600617893691E-2</v>
      </c>
    </row>
    <row r="59" spans="2:20" x14ac:dyDescent="0.25">
      <c r="B59" s="452"/>
      <c r="C59" s="18" t="s">
        <v>228</v>
      </c>
      <c r="D59" s="27">
        <f>'Package Type'!D11</f>
        <v>151289659.97901195</v>
      </c>
      <c r="E59" s="309">
        <f>'Package Type'!E11</f>
        <v>-1980559.4346193075</v>
      </c>
      <c r="F59" s="310">
        <f>'Package Type'!F11</f>
        <v>-1.2922010826345592E-2</v>
      </c>
      <c r="G59" s="311">
        <f>'Package Type'!G11</f>
        <v>39.574335504413497</v>
      </c>
      <c r="H59" s="215">
        <f>'Package Type'!H11</f>
        <v>-0.54540090429250654</v>
      </c>
      <c r="I59" s="312">
        <f>'Package Type'!I11</f>
        <v>2.3953408598800112</v>
      </c>
      <c r="J59" s="311">
        <f>'Package Type'!J11</f>
        <v>2.8360882542296295E-2</v>
      </c>
      <c r="K59" s="313">
        <f>'Package Type'!K11</f>
        <v>1.198188527737167E-2</v>
      </c>
      <c r="L59" s="180">
        <f>'Package Type'!L11</f>
        <v>362390304.22508103</v>
      </c>
      <c r="M59" s="314">
        <f>'Package Type'!M11</f>
        <v>-397236.24914246798</v>
      </c>
      <c r="N59" s="173">
        <f>'Package Type'!N11</f>
        <v>-1.0949556002480523E-3</v>
      </c>
      <c r="O59" s="315">
        <f>'Package Type'!O11</f>
        <v>81855164.216432095</v>
      </c>
      <c r="P59" s="309">
        <f>'Package Type'!P11</f>
        <v>1108422.0818912983</v>
      </c>
      <c r="Q59" s="173">
        <f>'Package Type'!Q11</f>
        <v>1.3727143072155624E-2</v>
      </c>
    </row>
    <row r="60" spans="2:20" ht="15" customHeight="1" x14ac:dyDescent="0.25">
      <c r="B60" s="452"/>
      <c r="C60" s="18" t="s">
        <v>229</v>
      </c>
      <c r="D60" s="27">
        <f>'Package Type'!D12</f>
        <v>7044215.4230269976</v>
      </c>
      <c r="E60" s="309">
        <f>'Package Type'!E12</f>
        <v>4237969.6306454232</v>
      </c>
      <c r="F60" s="310">
        <f>'Package Type'!F12</f>
        <v>1.5101918877351042</v>
      </c>
      <c r="G60" s="311">
        <f>'Package Type'!G12</f>
        <v>1.842625230005194</v>
      </c>
      <c r="H60" s="215">
        <f>'Package Type'!H12</f>
        <v>1.1080673888334984</v>
      </c>
      <c r="I60" s="312">
        <f>'Package Type'!I12</f>
        <v>2.4624194872398921</v>
      </c>
      <c r="J60" s="311">
        <f>'Package Type'!J12</f>
        <v>-0.41328827593865869</v>
      </c>
      <c r="K60" s="313">
        <f>'Package Type'!K12</f>
        <v>-0.14371706375401883</v>
      </c>
      <c r="L60" s="180">
        <f>'Package Type'!L12</f>
        <v>17345813.329977479</v>
      </c>
      <c r="M60" s="314">
        <f>'Package Type'!M12</f>
        <v>9275870.5194386411</v>
      </c>
      <c r="N60" s="173">
        <f>'Package Type'!N12</f>
        <v>1.1494344801706571</v>
      </c>
      <c r="O60" s="315">
        <f>'Package Type'!O12</f>
        <v>3400072.4496301333</v>
      </c>
      <c r="P60" s="309">
        <f>'Package Type'!P12</f>
        <v>1686969.5958926224</v>
      </c>
      <c r="Q60" s="173">
        <f>'Package Type'!Q12</f>
        <v>0.98474507366100461</v>
      </c>
    </row>
    <row r="61" spans="2:20" x14ac:dyDescent="0.25">
      <c r="B61" s="452"/>
      <c r="C61" s="18" t="s">
        <v>230</v>
      </c>
      <c r="D61" s="27">
        <f>'Package Type'!D13</f>
        <v>137176.97258699415</v>
      </c>
      <c r="E61" s="309">
        <f>'Package Type'!E13</f>
        <v>30296.033396651124</v>
      </c>
      <c r="F61" s="310">
        <f>'Package Type'!F13</f>
        <v>0.28345590547906085</v>
      </c>
      <c r="G61" s="311">
        <f>'Package Type'!G13</f>
        <v>3.5882740019314928E-2</v>
      </c>
      <c r="H61" s="215">
        <f>'Package Type'!H13</f>
        <v>7.9057779986672558E-3</v>
      </c>
      <c r="I61" s="312">
        <f>'Package Type'!I13</f>
        <v>3.4559902069473432</v>
      </c>
      <c r="J61" s="311">
        <f>'Package Type'!J13</f>
        <v>0.26175787437301068</v>
      </c>
      <c r="K61" s="313">
        <f>'Package Type'!K13</f>
        <v>8.1947036758610411E-2</v>
      </c>
      <c r="L61" s="180">
        <f>'Package Type'!L13</f>
        <v>474082.2738793359</v>
      </c>
      <c r="M61" s="314">
        <f>'Package Type'!M13</f>
        <v>132679.72218163114</v>
      </c>
      <c r="N61" s="173">
        <f>'Package Type'!N13</f>
        <v>0.38863131374340909</v>
      </c>
      <c r="O61" s="315">
        <f>'Package Type'!O13</f>
        <v>121694.8498252444</v>
      </c>
      <c r="P61" s="309">
        <f>'Package Type'!P13</f>
        <v>23203.341514687985</v>
      </c>
      <c r="Q61" s="173">
        <f>'Package Type'!Q13</f>
        <v>0.23558722891647532</v>
      </c>
    </row>
    <row r="62" spans="2:20" x14ac:dyDescent="0.25">
      <c r="B62" s="452"/>
      <c r="C62" s="18" t="s">
        <v>231</v>
      </c>
      <c r="D62" s="27">
        <f>'Package Type'!D14</f>
        <v>192597695.71315908</v>
      </c>
      <c r="E62" s="309">
        <f>'Package Type'!E14</f>
        <v>-1739526.8342449665</v>
      </c>
      <c r="F62" s="310">
        <f>'Package Type'!F14</f>
        <v>-8.951073867594507E-3</v>
      </c>
      <c r="G62" s="311">
        <f>'Package Type'!G14</f>
        <v>50.379687736669318</v>
      </c>
      <c r="H62" s="215">
        <f>'Package Type'!H14</f>
        <v>-0.48967340100041667</v>
      </c>
      <c r="I62" s="312">
        <f>'Package Type'!I14</f>
        <v>2.066608439190861</v>
      </c>
      <c r="J62" s="311">
        <f>'Package Type'!J14</f>
        <v>3.6685939647559174E-2</v>
      </c>
      <c r="K62" s="313">
        <f>'Package Type'!K14</f>
        <v>1.8072581419149199E-2</v>
      </c>
      <c r="L62" s="180">
        <f>'Package Type'!L14</f>
        <v>398024023.32952809</v>
      </c>
      <c r="M62" s="314">
        <f>'Package Type'!M14</f>
        <v>3534522.78179878</v>
      </c>
      <c r="N62" s="173">
        <f>'Package Type'!N14</f>
        <v>8.9597385402938948E-3</v>
      </c>
      <c r="O62" s="315">
        <f>'Package Type'!O14</f>
        <v>89445442.715930969</v>
      </c>
      <c r="P62" s="309">
        <f>'Package Type'!P14</f>
        <v>290480.73773780465</v>
      </c>
      <c r="Q62" s="173">
        <f>'Package Type'!Q14</f>
        <v>3.2581555899138257E-3</v>
      </c>
    </row>
    <row r="63" spans="2:20" x14ac:dyDescent="0.25">
      <c r="B63" s="452"/>
      <c r="C63" s="18" t="s">
        <v>232</v>
      </c>
      <c r="D63" s="27">
        <f>'Package Type'!D15</f>
        <v>3703823.400605862</v>
      </c>
      <c r="E63" s="309">
        <f>'Package Type'!E15</f>
        <v>-140363.70084874704</v>
      </c>
      <c r="F63" s="310">
        <f>'Package Type'!F15</f>
        <v>-3.6513233394814361E-2</v>
      </c>
      <c r="G63" s="311">
        <f>'Package Type'!G15</f>
        <v>0.96884578843662073</v>
      </c>
      <c r="H63" s="215">
        <f>'Package Type'!H15</f>
        <v>-3.7401699210611317E-2</v>
      </c>
      <c r="I63" s="312">
        <f>'Package Type'!I15</f>
        <v>4.196622506568815</v>
      </c>
      <c r="J63" s="311">
        <f>'Package Type'!J15</f>
        <v>0.29291991460883304</v>
      </c>
      <c r="K63" s="313">
        <f>'Package Type'!K15</f>
        <v>7.5036432132951761E-2</v>
      </c>
      <c r="L63" s="180">
        <f>'Package Type'!L15</f>
        <v>15543548.643338805</v>
      </c>
      <c r="M63" s="314">
        <f>'Package Type'!M15</f>
        <v>536985.49141131714</v>
      </c>
      <c r="N63" s="173">
        <f>'Package Type'!N15</f>
        <v>3.5783375978552766E-2</v>
      </c>
      <c r="O63" s="315">
        <f>'Package Type'!O15</f>
        <v>2213724.7775815604</v>
      </c>
      <c r="P63" s="309">
        <f>'Package Type'!P15</f>
        <v>-73443.566089101136</v>
      </c>
      <c r="Q63" s="173">
        <f>'Package Type'!Q15</f>
        <v>-3.2111132655514123E-2</v>
      </c>
      <c r="T63" s="29"/>
    </row>
    <row r="64" spans="2:20" ht="15" thickBot="1" x14ac:dyDescent="0.3">
      <c r="B64" s="452"/>
      <c r="C64" s="21" t="s">
        <v>233</v>
      </c>
      <c r="D64" s="316">
        <f>'Package Type'!D16</f>
        <v>38731.366498708725</v>
      </c>
      <c r="E64" s="317">
        <f>'Package Type'!E16</f>
        <v>-2004.5235792398453</v>
      </c>
      <c r="F64" s="318">
        <f>'Package Type'!F16</f>
        <v>-4.9207801165119198E-2</v>
      </c>
      <c r="G64" s="319">
        <f>'Package Type'!G16</f>
        <v>1.0131347327880421E-2</v>
      </c>
      <c r="H64" s="320">
        <f>'Package Type'!H16</f>
        <v>-5.3160584432577346E-4</v>
      </c>
      <c r="I64" s="321">
        <f>'Package Type'!I16</f>
        <v>3.3309995273322004</v>
      </c>
      <c r="J64" s="319">
        <f>'Package Type'!J16</f>
        <v>0.45846983381221929</v>
      </c>
      <c r="K64" s="322">
        <f>'Package Type'!K16</f>
        <v>0.15960490672958477</v>
      </c>
      <c r="L64" s="323">
        <f>'Package Type'!L16</f>
        <v>129014.16350012898</v>
      </c>
      <c r="M64" s="324">
        <f>'Package Type'!M16</f>
        <v>11999.109659255744</v>
      </c>
      <c r="N64" s="325">
        <f>'Package Type'!N16</f>
        <v>0.10254329904913882</v>
      </c>
      <c r="O64" s="326">
        <f>'Package Type'!O16</f>
        <v>48620.058515787125</v>
      </c>
      <c r="P64" s="317">
        <f>'Package Type'!P16</f>
        <v>-4076.125651717186</v>
      </c>
      <c r="Q64" s="325">
        <f>'Package Type'!Q16</f>
        <v>-7.7351438555028698E-2</v>
      </c>
    </row>
    <row r="65" spans="2:17" ht="15.65" customHeight="1" thickBot="1" x14ac:dyDescent="0.3">
      <c r="B65" s="451" t="s">
        <v>293</v>
      </c>
      <c r="C65" s="158" t="s">
        <v>44</v>
      </c>
      <c r="D65" s="163">
        <f>'Sugar Content'!D9</f>
        <v>382292357.03057981</v>
      </c>
      <c r="E65" s="164">
        <f>'Sugar Content'!E9</f>
        <v>260386.8993614316</v>
      </c>
      <c r="F65" s="175">
        <f>'Sugar Content'!F9</f>
        <v>6.815840550517153E-4</v>
      </c>
      <c r="G65" s="201">
        <f>'Sugar Content'!G9</f>
        <v>100.00000000000001</v>
      </c>
      <c r="H65" s="216">
        <f>'Sugar Content'!H9</f>
        <v>2.8421709430404007E-14</v>
      </c>
      <c r="I65" s="197">
        <f>'Sugar Content'!I9</f>
        <v>2.3999861887448741</v>
      </c>
      <c r="J65" s="201">
        <f>'Sugar Content'!J9</f>
        <v>8.0523295480814383E-3</v>
      </c>
      <c r="K65" s="191">
        <f>'Sugar Content'!K9</f>
        <v>3.3664515919287989E-3</v>
      </c>
      <c r="L65" s="192">
        <f>'Sugar Content'!L9</f>
        <v>917496376.93611586</v>
      </c>
      <c r="M65" s="176">
        <f>'Sugar Content'!M9</f>
        <v>3701172.2835968733</v>
      </c>
      <c r="N65" s="178">
        <f>'Sugar Content'!N9</f>
        <v>4.0503301667076334E-3</v>
      </c>
      <c r="O65" s="182">
        <f>'Sugar Content'!O9</f>
        <v>209938496.1722171</v>
      </c>
      <c r="P65" s="164">
        <f>'Sugar Content'!P9</f>
        <v>3007577.7188442647</v>
      </c>
      <c r="Q65" s="193">
        <f>'Sugar Content'!Q9</f>
        <v>1.4534211423422226E-2</v>
      </c>
    </row>
    <row r="66" spans="2:17" ht="15.65" customHeight="1" x14ac:dyDescent="0.25">
      <c r="B66" s="452"/>
      <c r="C66" s="13" t="s">
        <v>31</v>
      </c>
      <c r="D66" s="162">
        <f>'Sugar Content'!D10</f>
        <v>349606017.74720758</v>
      </c>
      <c r="E66" s="32">
        <f>'Sugar Content'!E10</f>
        <v>-401540.49023240805</v>
      </c>
      <c r="F66" s="185">
        <f>'Sugar Content'!F10</f>
        <v>-1.1472337690490925E-3</v>
      </c>
      <c r="G66" s="204">
        <f>'Sugar Content'!G10</f>
        <v>91.449910341587696</v>
      </c>
      <c r="H66" s="219">
        <f>'Sugar Content'!H10</f>
        <v>-0.16743731578797849</v>
      </c>
      <c r="I66" s="200">
        <f>'Sugar Content'!I10</f>
        <v>2.4272041363221848</v>
      </c>
      <c r="J66" s="204">
        <f>'Sugar Content'!J10</f>
        <v>9.3181222034468547E-3</v>
      </c>
      <c r="K66" s="186">
        <f>'Sugar Content'!K10</f>
        <v>3.8538302256746742E-3</v>
      </c>
      <c r="L66" s="187">
        <f>'Sugar Content'!L10</f>
        <v>848565172.35914946</v>
      </c>
      <c r="M66" s="188">
        <f>'Sugar Content'!M10</f>
        <v>2286792.4609936476</v>
      </c>
      <c r="N66" s="189">
        <f>'Sugar Content'!N10</f>
        <v>2.7021752124505986E-3</v>
      </c>
      <c r="O66" s="31">
        <f>'Sugar Content'!O10</f>
        <v>193494460.61946699</v>
      </c>
      <c r="P66" s="32">
        <f>'Sugar Content'!P10</f>
        <v>2594454.8192021549</v>
      </c>
      <c r="Q66" s="190">
        <f>'Sugar Content'!Q10</f>
        <v>1.3590648194723918E-2</v>
      </c>
    </row>
    <row r="67" spans="2:17" ht="15.65" customHeight="1" x14ac:dyDescent="0.25">
      <c r="B67" s="452"/>
      <c r="C67" s="18" t="s">
        <v>294</v>
      </c>
      <c r="D67" s="27">
        <f>'Sugar Content'!D11</f>
        <v>32321588.005771693</v>
      </c>
      <c r="E67" s="309">
        <f>'Sugar Content'!E11</f>
        <v>739322.74963031709</v>
      </c>
      <c r="F67" s="349">
        <f>'Sugar Content'!F11</f>
        <v>2.3409427526309277E-2</v>
      </c>
      <c r="G67" s="311">
        <f>'Sugar Content'!G11</f>
        <v>8.4546780523750495</v>
      </c>
      <c r="H67" s="215">
        <f>'Sugar Content'!H11</f>
        <v>0.18776121677784552</v>
      </c>
      <c r="I67" s="312">
        <f>'Sugar Content'!I11</f>
        <v>2.0928645340365675</v>
      </c>
      <c r="J67" s="311">
        <f>'Sugar Content'!J11</f>
        <v>7.8425246046376351E-3</v>
      </c>
      <c r="K67" s="313">
        <f>'Sugar Content'!K11</f>
        <v>3.7613629828177945E-3</v>
      </c>
      <c r="L67" s="180">
        <f>'Sugar Content'!L11</f>
        <v>67644705.22102128</v>
      </c>
      <c r="M67" s="314">
        <f>'Sugar Content'!M11</f>
        <v>1794987.05424916</v>
      </c>
      <c r="N67" s="173">
        <f>'Sugar Content'!N11</f>
        <v>2.7258841863273358E-2</v>
      </c>
      <c r="O67" s="315">
        <f>'Sugar Content'!O11</f>
        <v>16128704.429276619</v>
      </c>
      <c r="P67" s="309">
        <f>'Sugar Content'!P11</f>
        <v>493000.10789493471</v>
      </c>
      <c r="Q67" s="165">
        <f>'Sugar Content'!Q11</f>
        <v>3.1530406162820664E-2</v>
      </c>
    </row>
    <row r="68" spans="2:17" ht="15.65" customHeight="1" thickBot="1" x14ac:dyDescent="0.3">
      <c r="B68" s="453"/>
      <c r="C68" s="21" t="s">
        <v>295</v>
      </c>
      <c r="D68" s="30">
        <f>'Sugar Content'!D12</f>
        <v>364751.2776018015</v>
      </c>
      <c r="E68" s="20">
        <f>'Sugar Content'!E12</f>
        <v>-77395.360036505386</v>
      </c>
      <c r="F68" s="166">
        <f>'Sugar Content'!F12</f>
        <v>-0.1750445518480179</v>
      </c>
      <c r="G68" s="214">
        <f>'Sugar Content'!G12</f>
        <v>9.5411606037581559E-2</v>
      </c>
      <c r="H68" s="220">
        <f>'Sugar Content'!H12</f>
        <v>-2.0323900989864516E-2</v>
      </c>
      <c r="I68" s="213">
        <f>'Sugar Content'!I12</f>
        <v>3.5270592180067819</v>
      </c>
      <c r="J68" s="214">
        <f>'Sugar Content'!J12</f>
        <v>-0.24342424986673983</v>
      </c>
      <c r="K68" s="179">
        <f>'Sugar Content'!K12</f>
        <v>-6.4560487253382995E-2</v>
      </c>
      <c r="L68" s="181">
        <f>'Sugar Content'!L12</f>
        <v>1286499.3559451846</v>
      </c>
      <c r="M68" s="168">
        <f>'Sugar Content'!M12</f>
        <v>-380607.23164591612</v>
      </c>
      <c r="N68" s="174">
        <f>'Sugar Content'!N12</f>
        <v>-0.2283040775430428</v>
      </c>
      <c r="O68" s="19">
        <f>'Sugar Content'!O12</f>
        <v>315331.12347348878</v>
      </c>
      <c r="P68" s="20">
        <f>'Sugar Content'!P12</f>
        <v>-79877.208252834564</v>
      </c>
      <c r="Q68" s="169">
        <f>'Sugar Content'!Q12</f>
        <v>-0.20211418090281683</v>
      </c>
    </row>
    <row r="69" spans="2:17" x14ac:dyDescent="0.25">
      <c r="B69" s="33"/>
      <c r="C69" s="34"/>
      <c r="D69" s="35"/>
      <c r="E69" s="35"/>
      <c r="F69" s="36"/>
      <c r="G69" s="37"/>
      <c r="H69" s="37"/>
      <c r="I69" s="38"/>
      <c r="J69" s="38"/>
      <c r="K69" s="36"/>
      <c r="L69" s="39"/>
      <c r="M69" s="39"/>
      <c r="N69" s="36"/>
      <c r="O69" s="35"/>
      <c r="P69" s="35"/>
      <c r="Q69" s="36"/>
    </row>
    <row r="70" spans="2:17" ht="23.5" x14ac:dyDescent="0.25">
      <c r="B70" s="447" t="s">
        <v>250</v>
      </c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</row>
    <row r="71" spans="2:17" x14ac:dyDescent="0.25">
      <c r="B71" s="441" t="s">
        <v>262</v>
      </c>
      <c r="C71" s="441"/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</row>
    <row r="72" spans="2:17" ht="15" thickBot="1" x14ac:dyDescent="0.3">
      <c r="B72" s="441" t="str">
        <f>'HOME PAGE'!H6</f>
        <v>LATEST 52 WEEKS ENDING 11-30-2025</v>
      </c>
      <c r="C72" s="441"/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</row>
    <row r="73" spans="2:17" x14ac:dyDescent="0.25">
      <c r="D73" s="442" t="s">
        <v>263</v>
      </c>
      <c r="E73" s="443"/>
      <c r="F73" s="444"/>
      <c r="G73" s="445" t="s">
        <v>264</v>
      </c>
      <c r="H73" s="446"/>
      <c r="I73" s="442" t="s">
        <v>265</v>
      </c>
      <c r="J73" s="443"/>
      <c r="K73" s="444"/>
      <c r="L73" s="445" t="s">
        <v>266</v>
      </c>
      <c r="M73" s="443"/>
      <c r="N73" s="446"/>
      <c r="O73" s="442" t="s">
        <v>267</v>
      </c>
      <c r="P73" s="443"/>
      <c r="Q73" s="444"/>
    </row>
    <row r="74" spans="2:17" s="11" customFormat="1" ht="29.5" thickBot="1" x14ac:dyDescent="0.3">
      <c r="C74" s="12"/>
      <c r="D74" s="268" t="s">
        <v>268</v>
      </c>
      <c r="E74" s="269" t="s">
        <v>269</v>
      </c>
      <c r="F74" s="270" t="s">
        <v>270</v>
      </c>
      <c r="G74" s="271" t="s">
        <v>268</v>
      </c>
      <c r="H74" s="273" t="s">
        <v>269</v>
      </c>
      <c r="I74" s="274" t="s">
        <v>268</v>
      </c>
      <c r="J74" s="272" t="s">
        <v>269</v>
      </c>
      <c r="K74" s="270" t="s">
        <v>270</v>
      </c>
      <c r="L74" s="271" t="s">
        <v>268</v>
      </c>
      <c r="M74" s="272" t="s">
        <v>269</v>
      </c>
      <c r="N74" s="273" t="s">
        <v>270</v>
      </c>
      <c r="O74" s="274" t="s">
        <v>268</v>
      </c>
      <c r="P74" s="272" t="s">
        <v>269</v>
      </c>
      <c r="Q74" s="270" t="s">
        <v>270</v>
      </c>
    </row>
    <row r="75" spans="2:17" ht="15" thickBot="1" x14ac:dyDescent="0.3">
      <c r="C75" s="158" t="s">
        <v>271</v>
      </c>
      <c r="D75" s="163">
        <f>SubSegments!D21</f>
        <v>4299320991.7627659</v>
      </c>
      <c r="E75" s="164">
        <f>SubSegments!E21</f>
        <v>84316461.702232361</v>
      </c>
      <c r="F75" s="177">
        <f>SubSegments!F21</f>
        <v>2.0003884005557984E-2</v>
      </c>
      <c r="G75" s="201">
        <f>SubSegments!G21</f>
        <v>100.00000000000001</v>
      </c>
      <c r="H75" s="216">
        <f>SubSegments!H21</f>
        <v>5.6843418860808015E-14</v>
      </c>
      <c r="I75" s="197">
        <f>SubSegments!I21</f>
        <v>2.3011873152239031</v>
      </c>
      <c r="J75" s="201">
        <f>SubSegments!J21</f>
        <v>4.1614839773544521E-2</v>
      </c>
      <c r="K75" s="191">
        <f>SubSegments!K21</f>
        <v>1.8417129888807931E-2</v>
      </c>
      <c r="L75" s="192">
        <f>SubSegments!L21</f>
        <v>9893542930.3203278</v>
      </c>
      <c r="M75" s="176">
        <f>SubSegments!M21</f>
        <v>369434710.29697227</v>
      </c>
      <c r="N75" s="178">
        <f>SubSegments!N21</f>
        <v>3.878942802437689E-2</v>
      </c>
      <c r="O75" s="182">
        <f>SubSegments!O21</f>
        <v>2210467996.2053547</v>
      </c>
      <c r="P75" s="164">
        <f>SubSegments!P21</f>
        <v>56264371.587702274</v>
      </c>
      <c r="Q75" s="178">
        <f>SubSegments!Q21</f>
        <v>2.611840911635667E-2</v>
      </c>
    </row>
    <row r="76" spans="2:17" x14ac:dyDescent="0.25">
      <c r="B76" s="435" t="s">
        <v>272</v>
      </c>
      <c r="C76" s="18" t="s">
        <v>26</v>
      </c>
      <c r="D76" s="275">
        <f>SubSegments!D22</f>
        <v>5285666.2037741384</v>
      </c>
      <c r="E76" s="276">
        <f>SubSegments!E22</f>
        <v>531732.75317252334</v>
      </c>
      <c r="F76" s="277">
        <f>SubSegments!F22</f>
        <v>0.11185111417687853</v>
      </c>
      <c r="G76" s="278">
        <f>SubSegments!G22</f>
        <v>0.12294188347185867</v>
      </c>
      <c r="H76" s="279">
        <f>SubSegments!H22</f>
        <v>1.0155920450999473E-2</v>
      </c>
      <c r="I76" s="280">
        <f>SubSegments!I22</f>
        <v>4.405047685758964</v>
      </c>
      <c r="J76" s="278">
        <f>SubSegments!J22</f>
        <v>0.14606620322478925</v>
      </c>
      <c r="K76" s="281">
        <f>SubSegments!K22</f>
        <v>3.4296040925230108E-2</v>
      </c>
      <c r="L76" s="282">
        <f>SubSegments!L22</f>
        <v>23283611.678629637</v>
      </c>
      <c r="M76" s="283">
        <f>SubSegments!M22</f>
        <v>3036697.1433175653</v>
      </c>
      <c r="N76" s="284">
        <f>SubSegments!N22</f>
        <v>0.14998320549145144</v>
      </c>
      <c r="O76" s="285">
        <f>SubSegments!O22</f>
        <v>5772977.4968127115</v>
      </c>
      <c r="P76" s="276">
        <f>SubSegments!P22</f>
        <v>624045.28535434417</v>
      </c>
      <c r="Q76" s="284">
        <f>SubSegments!Q22</f>
        <v>0.12119897091781512</v>
      </c>
    </row>
    <row r="77" spans="2:17" x14ac:dyDescent="0.25">
      <c r="B77" s="436"/>
      <c r="C77" s="18" t="s">
        <v>273</v>
      </c>
      <c r="D77" s="286">
        <f>SubSegments!D23</f>
        <v>229978405.57173932</v>
      </c>
      <c r="E77" s="287">
        <f>SubSegments!E23</f>
        <v>2513331.0365780592</v>
      </c>
      <c r="F77" s="288">
        <f>SubSegments!F23</f>
        <v>1.1049305225051381E-2</v>
      </c>
      <c r="G77" s="289">
        <f>SubSegments!G23</f>
        <v>5.3491796963372531</v>
      </c>
      <c r="H77" s="290">
        <f>SubSegments!H23</f>
        <v>-4.7376177160098898E-2</v>
      </c>
      <c r="I77" s="291">
        <f>SubSegments!I23</f>
        <v>2.6068312020133289</v>
      </c>
      <c r="J77" s="289">
        <f>SubSegments!J23</f>
        <v>-3.1194729636086382E-2</v>
      </c>
      <c r="K77" s="292">
        <f>SubSegments!K23</f>
        <v>-1.1825027670058573E-2</v>
      </c>
      <c r="L77" s="293">
        <f>SubSegments!L23</f>
        <v>599514883.43368602</v>
      </c>
      <c r="M77" s="294">
        <f>SubSegments!M23</f>
        <v>-543881.73463642597</v>
      </c>
      <c r="N77" s="295">
        <f>SubSegments!N23</f>
        <v>-9.0638078502838261E-4</v>
      </c>
      <c r="O77" s="296">
        <f>SubSegments!O23</f>
        <v>123372546.99089693</v>
      </c>
      <c r="P77" s="287">
        <f>SubSegments!P23</f>
        <v>2024379.9698023498</v>
      </c>
      <c r="Q77" s="295">
        <f>SubSegments!Q23</f>
        <v>1.6682410781288862E-2</v>
      </c>
    </row>
    <row r="78" spans="2:17" x14ac:dyDescent="0.25">
      <c r="B78" s="436"/>
      <c r="C78" s="18" t="s">
        <v>274</v>
      </c>
      <c r="D78" s="286">
        <f>SubSegments!D24</f>
        <v>4165763.5164648513</v>
      </c>
      <c r="E78" s="287">
        <f>SubSegments!E24</f>
        <v>893468.33594237128</v>
      </c>
      <c r="F78" s="288">
        <f>SubSegments!F24</f>
        <v>0.27304026276740512</v>
      </c>
      <c r="G78" s="289">
        <f>SubSegments!G24</f>
        <v>9.6893521661820498E-2</v>
      </c>
      <c r="H78" s="290">
        <f>SubSegments!H24</f>
        <v>1.9259081243425888E-2</v>
      </c>
      <c r="I78" s="291">
        <f>SubSegments!I24</f>
        <v>2.9636172654685522</v>
      </c>
      <c r="J78" s="289">
        <f>SubSegments!J24</f>
        <v>-4.5649198021463278E-2</v>
      </c>
      <c r="K78" s="292">
        <f>SubSegments!K24</f>
        <v>-1.5169543333999521E-2</v>
      </c>
      <c r="L78" s="293">
        <f>SubSegments!L24</f>
        <v>12345728.681254223</v>
      </c>
      <c r="M78" s="294">
        <f>SubSegments!M24</f>
        <v>2498520.5358679183</v>
      </c>
      <c r="N78" s="295">
        <f>SubSegments!N24</f>
        <v>0.2537288233354289</v>
      </c>
      <c r="O78" s="296">
        <f>SubSegments!O24</f>
        <v>2240363.0348548326</v>
      </c>
      <c r="P78" s="287">
        <f>SubSegments!P24</f>
        <v>466581.10293820337</v>
      </c>
      <c r="Q78" s="295">
        <f>SubSegments!Q24</f>
        <v>0.26304310273024784</v>
      </c>
    </row>
    <row r="79" spans="2:17" x14ac:dyDescent="0.25">
      <c r="B79" s="436"/>
      <c r="C79" s="18" t="s">
        <v>244</v>
      </c>
      <c r="D79" s="286">
        <f>SubSegments!D25</f>
        <v>2034488510.1389573</v>
      </c>
      <c r="E79" s="287">
        <f>SubSegments!E25</f>
        <v>-39861263.113120794</v>
      </c>
      <c r="F79" s="288">
        <f>SubSegments!F25</f>
        <v>-1.9216268937435749E-2</v>
      </c>
      <c r="G79" s="289">
        <f>SubSegments!G25</f>
        <v>47.321158714060005</v>
      </c>
      <c r="H79" s="290">
        <f>SubSegments!H25</f>
        <v>-1.8923061460189601</v>
      </c>
      <c r="I79" s="291">
        <f>SubSegments!I25</f>
        <v>1.9046766957734347</v>
      </c>
      <c r="J79" s="289">
        <f>SubSegments!J25</f>
        <v>-1.0130319040811075E-2</v>
      </c>
      <c r="K79" s="292">
        <f>SubSegments!K25</f>
        <v>-5.2905169881017023E-3</v>
      </c>
      <c r="L79" s="293">
        <f>SubSegments!L25</f>
        <v>3875042853.0804873</v>
      </c>
      <c r="M79" s="294">
        <f>SubSegments!M25</f>
        <v>-96936643.920931816</v>
      </c>
      <c r="N79" s="295">
        <f>SubSegments!N25</f>
        <v>-2.4405121928275951E-2</v>
      </c>
      <c r="O79" s="296">
        <f>SubSegments!O25</f>
        <v>864180327.45627677</v>
      </c>
      <c r="P79" s="287">
        <f>SubSegments!P25</f>
        <v>-19213898.541019678</v>
      </c>
      <c r="Q79" s="295">
        <f>SubSegments!Q25</f>
        <v>-2.1750083909964881E-2</v>
      </c>
    </row>
    <row r="80" spans="2:17" x14ac:dyDescent="0.25">
      <c r="B80" s="436"/>
      <c r="C80" s="18" t="s">
        <v>275</v>
      </c>
      <c r="D80" s="286">
        <f>SubSegments!D26</f>
        <v>365943394.36684608</v>
      </c>
      <c r="E80" s="287">
        <f>SubSegments!E26</f>
        <v>85143454.845460176</v>
      </c>
      <c r="F80" s="288">
        <f>SubSegments!F26</f>
        <v>0.30321749709271428</v>
      </c>
      <c r="G80" s="289">
        <f>SubSegments!G26</f>
        <v>8.5116555630056716</v>
      </c>
      <c r="H80" s="290">
        <f>SubSegments!H26</f>
        <v>1.8497424495373656</v>
      </c>
      <c r="I80" s="291">
        <f>SubSegments!I26</f>
        <v>2.9668106955217759</v>
      </c>
      <c r="J80" s="289">
        <f>SubSegments!J26</f>
        <v>8.3227284570088322E-2</v>
      </c>
      <c r="K80" s="292">
        <f>SubSegments!K26</f>
        <v>2.8862450884547253E-2</v>
      </c>
      <c r="L80" s="293">
        <f>SubSegments!L26</f>
        <v>1085684776.3631022</v>
      </c>
      <c r="M80" s="294">
        <f>SubSegments!M26</f>
        <v>275974728.9629966</v>
      </c>
      <c r="N80" s="295">
        <f>SubSegments!N26</f>
        <v>0.34083154809443533</v>
      </c>
      <c r="O80" s="296">
        <f>SubSegments!O26</f>
        <v>202303905.5208599</v>
      </c>
      <c r="P80" s="287">
        <f>SubSegments!P26</f>
        <v>50104067.97689411</v>
      </c>
      <c r="Q80" s="295">
        <f>SubSegments!Q26</f>
        <v>0.32919922113859423</v>
      </c>
    </row>
    <row r="81" spans="2:17" x14ac:dyDescent="0.25">
      <c r="B81" s="436"/>
      <c r="C81" s="18" t="s">
        <v>276</v>
      </c>
      <c r="D81" s="286">
        <f>SubSegments!D27</f>
        <v>905519829.46983361</v>
      </c>
      <c r="E81" s="287">
        <f>SubSegments!E27</f>
        <v>6614863.8276132345</v>
      </c>
      <c r="F81" s="288">
        <f>SubSegments!F27</f>
        <v>7.3588021876008457E-3</v>
      </c>
      <c r="G81" s="289">
        <f>SubSegments!G27</f>
        <v>21.061926550838002</v>
      </c>
      <c r="H81" s="290">
        <f>SubSegments!H27</f>
        <v>-0.26438423320545823</v>
      </c>
      <c r="I81" s="291">
        <f>SubSegments!I27</f>
        <v>1.7395671333323419</v>
      </c>
      <c r="J81" s="289">
        <f>SubSegments!J27</f>
        <v>3.0422074693505108E-2</v>
      </c>
      <c r="K81" s="292">
        <f>SubSegments!K27</f>
        <v>1.7799586137956746E-2</v>
      </c>
      <c r="L81" s="293">
        <f>SubSegments!L27</f>
        <v>1575212533.9264295</v>
      </c>
      <c r="M81" s="294">
        <f>SubSegments!M27</f>
        <v>38853553.713115215</v>
      </c>
      <c r="N81" s="295">
        <f>SubSegments!N27</f>
        <v>2.5289371958967969E-2</v>
      </c>
      <c r="O81" s="296">
        <f>SubSegments!O27</f>
        <v>428612365.60711849</v>
      </c>
      <c r="P81" s="287">
        <f>SubSegments!P27</f>
        <v>557186.58039671183</v>
      </c>
      <c r="Q81" s="295">
        <f>SubSegments!Q27</f>
        <v>1.301669989517704E-3</v>
      </c>
    </row>
    <row r="82" spans="2:17" x14ac:dyDescent="0.25">
      <c r="B82" s="436"/>
      <c r="C82" s="18" t="s">
        <v>277</v>
      </c>
      <c r="D82" s="286">
        <f>SubSegments!D28</f>
        <v>43672799.448941991</v>
      </c>
      <c r="E82" s="287">
        <f>SubSegments!E28</f>
        <v>1189320.3139095977</v>
      </c>
      <c r="F82" s="288">
        <f>SubSegments!F28</f>
        <v>2.7994889734180687E-2</v>
      </c>
      <c r="G82" s="289">
        <f>SubSegments!G28</f>
        <v>1.0158069037556485</v>
      </c>
      <c r="H82" s="290">
        <f>SubSegments!H28</f>
        <v>7.8962637539816694E-3</v>
      </c>
      <c r="I82" s="291">
        <f>SubSegments!I28</f>
        <v>3.1299758190834073</v>
      </c>
      <c r="J82" s="289">
        <f>SubSegments!J28</f>
        <v>-1.1921747752644762E-2</v>
      </c>
      <c r="K82" s="292">
        <f>SubSegments!K28</f>
        <v>-3.794441893486101E-3</v>
      </c>
      <c r="L82" s="293">
        <f>SubSegments!L28</f>
        <v>136694806.22686759</v>
      </c>
      <c r="M82" s="294">
        <f>SubSegments!M28</f>
        <v>3216066.5017791241</v>
      </c>
      <c r="N82" s="295">
        <f>SubSegments!N28</f>
        <v>2.4094222858283679E-2</v>
      </c>
      <c r="O82" s="296">
        <f>SubSegments!O28</f>
        <v>30028821.331460409</v>
      </c>
      <c r="P82" s="287">
        <f>SubSegments!P28</f>
        <v>705407.91526127979</v>
      </c>
      <c r="Q82" s="295">
        <f>SubSegments!Q28</f>
        <v>2.4056132389812142E-2</v>
      </c>
    </row>
    <row r="83" spans="2:17" x14ac:dyDescent="0.25">
      <c r="B83" s="436"/>
      <c r="C83" s="18" t="s">
        <v>278</v>
      </c>
      <c r="D83" s="286">
        <f>SubSegments!D29</f>
        <v>1142126.5248056322</v>
      </c>
      <c r="E83" s="287">
        <f>SubSegments!E29</f>
        <v>-412934.46048260131</v>
      </c>
      <c r="F83" s="288">
        <f>SubSegments!F29</f>
        <v>-0.26554229344649344</v>
      </c>
      <c r="G83" s="289">
        <f>SubSegments!G29</f>
        <v>2.6565276865669632E-2</v>
      </c>
      <c r="H83" s="290">
        <f>SubSegments!H29</f>
        <v>-1.0328182541025244E-2</v>
      </c>
      <c r="I83" s="291">
        <f>SubSegments!I29</f>
        <v>9.8986898456940065</v>
      </c>
      <c r="J83" s="289">
        <f>SubSegments!J29</f>
        <v>-0.64812670464357325</v>
      </c>
      <c r="K83" s="292">
        <f>SubSegments!K29</f>
        <v>-6.1452354039743695E-2</v>
      </c>
      <c r="L83" s="293">
        <f>SubSegments!L29</f>
        <v>11305556.233591296</v>
      </c>
      <c r="M83" s="294">
        <f>SubSegments!M29</f>
        <v>-5095386.7028309088</v>
      </c>
      <c r="N83" s="295">
        <f>SubSegments!N29</f>
        <v>-0.31067644845683767</v>
      </c>
      <c r="O83" s="296">
        <f>SubSegments!O29</f>
        <v>2599508.3520367458</v>
      </c>
      <c r="P83" s="287">
        <f>SubSegments!P29</f>
        <v>-1077896.0183020164</v>
      </c>
      <c r="Q83" s="295">
        <f>SubSegments!Q29</f>
        <v>-0.29311326951045114</v>
      </c>
    </row>
    <row r="84" spans="2:17" x14ac:dyDescent="0.25">
      <c r="B84" s="436"/>
      <c r="C84" s="18" t="s">
        <v>279</v>
      </c>
      <c r="D84" s="286">
        <f>SubSegments!D30</f>
        <v>5612072.8518134356</v>
      </c>
      <c r="E84" s="287">
        <f>SubSegments!E30</f>
        <v>1009515.2863650862</v>
      </c>
      <c r="F84" s="288">
        <f>SubSegments!F30</f>
        <v>0.21933789464005241</v>
      </c>
      <c r="G84" s="289">
        <f>SubSegments!G30</f>
        <v>0.13053393460422755</v>
      </c>
      <c r="H84" s="290">
        <f>SubSegments!H30</f>
        <v>2.1339329174414445E-2</v>
      </c>
      <c r="I84" s="291">
        <f>SubSegments!I30</f>
        <v>4.2864244005490733</v>
      </c>
      <c r="J84" s="289">
        <f>SubSegments!J30</f>
        <v>-6.4560555338622372E-2</v>
      </c>
      <c r="K84" s="292">
        <f>SubSegments!K30</f>
        <v>-1.4838147222563911E-2</v>
      </c>
      <c r="L84" s="293">
        <f>SubSegments!L30</f>
        <v>24055726.009672135</v>
      </c>
      <c r="M84" s="294">
        <f>SubSegments!M30</f>
        <v>4030067.2837992683</v>
      </c>
      <c r="N84" s="295">
        <f>SubSegments!N30</f>
        <v>0.20124517944533224</v>
      </c>
      <c r="O84" s="296">
        <f>SubSegments!O30</f>
        <v>5566988.2674263436</v>
      </c>
      <c r="P84" s="287">
        <f>SubSegments!P30</f>
        <v>947199.66542872973</v>
      </c>
      <c r="Q84" s="295">
        <f>SubSegments!Q30</f>
        <v>0.20503095423439008</v>
      </c>
    </row>
    <row r="85" spans="2:17" x14ac:dyDescent="0.25">
      <c r="B85" s="436"/>
      <c r="C85" s="18" t="s">
        <v>280</v>
      </c>
      <c r="D85" s="286">
        <f>SubSegments!D31</f>
        <v>123170971.12108658</v>
      </c>
      <c r="E85" s="287">
        <f>SubSegments!E31</f>
        <v>-308335.43575528264</v>
      </c>
      <c r="F85" s="288">
        <f>SubSegments!F31</f>
        <v>-2.4970616077548591E-3</v>
      </c>
      <c r="G85" s="289">
        <f>SubSegments!G31</f>
        <v>2.8648935810346465</v>
      </c>
      <c r="H85" s="290">
        <f>SubSegments!H31</f>
        <v>-6.4624185226650699E-2</v>
      </c>
      <c r="I85" s="291">
        <f>SubSegments!I31</f>
        <v>5.7031302335058252</v>
      </c>
      <c r="J85" s="289">
        <f>SubSegments!J31</f>
        <v>-0.14708471987773653</v>
      </c>
      <c r="K85" s="292">
        <f>SubSegments!K31</f>
        <v>-2.5141763345407988E-2</v>
      </c>
      <c r="L85" s="293">
        <f>SubSegments!L31</f>
        <v>702460089.29094172</v>
      </c>
      <c r="M85" s="294">
        <f>SubSegments!M31</f>
        <v>-19920396.36132741</v>
      </c>
      <c r="N85" s="295">
        <f>SubSegments!N31</f>
        <v>-2.7576044421161804E-2</v>
      </c>
      <c r="O85" s="296">
        <f>SubSegments!O31</f>
        <v>185740881.55640429</v>
      </c>
      <c r="P85" s="287">
        <f>SubSegments!P31</f>
        <v>-2803579.0587319434</v>
      </c>
      <c r="Q85" s="295">
        <f>SubSegments!Q31</f>
        <v>-1.4869591233734044E-2</v>
      </c>
    </row>
    <row r="86" spans="2:17" ht="15" thickBot="1" x14ac:dyDescent="0.3">
      <c r="B86" s="436"/>
      <c r="C86" s="350" t="s">
        <v>281</v>
      </c>
      <c r="D86" s="298">
        <f>SubSegments!D32</f>
        <v>580126314.50199676</v>
      </c>
      <c r="E86" s="299">
        <f>SubSegments!E32</f>
        <v>26788170.26621604</v>
      </c>
      <c r="F86" s="300">
        <f>SubSegments!F32</f>
        <v>4.8411934989975022E-2</v>
      </c>
      <c r="G86" s="301">
        <f>SubSegments!G32</f>
        <v>13.493440373805143</v>
      </c>
      <c r="H86" s="302">
        <f>SubSegments!H32</f>
        <v>0.36562187943608038</v>
      </c>
      <c r="I86" s="303">
        <f>SubSegments!I32</f>
        <v>3.1833675433958493</v>
      </c>
      <c r="J86" s="301">
        <f>SubSegments!J32</f>
        <v>0.14070547851137816</v>
      </c>
      <c r="K86" s="304">
        <f>SubSegments!K32</f>
        <v>4.6244201791341789E-2</v>
      </c>
      <c r="L86" s="305">
        <f>SubSegments!L32</f>
        <v>1846755280.6555092</v>
      </c>
      <c r="M86" s="306">
        <f>SubSegments!M32</f>
        <v>163134300.13572741</v>
      </c>
      <c r="N86" s="307">
        <f>SubSegments!N32</f>
        <v>9.6894908072102548E-2</v>
      </c>
      <c r="O86" s="308">
        <f>SubSegments!O32</f>
        <v>359801113.40027678</v>
      </c>
      <c r="P86" s="299">
        <f>SubSegments!P32</f>
        <v>23682679.518749475</v>
      </c>
      <c r="Q86" s="307">
        <f>SubSegments!Q32</f>
        <v>7.0459329603734203E-2</v>
      </c>
    </row>
    <row r="87" spans="2:17" s="160" customFormat="1" ht="15" thickBot="1" x14ac:dyDescent="0.3">
      <c r="B87" s="436"/>
      <c r="C87" s="227" t="s">
        <v>282</v>
      </c>
      <c r="D87" s="228">
        <f>'RFG vs SS'!E13</f>
        <v>1966591742.6563437</v>
      </c>
      <c r="E87" s="228">
        <f>'RFG vs SS'!F13</f>
        <v>-41290104.627662182</v>
      </c>
      <c r="F87" s="233">
        <f>'RFG vs SS'!G13</f>
        <v>-2.0564011116248657E-2</v>
      </c>
      <c r="G87" s="234">
        <f>'RFG vs SS'!H13</f>
        <v>45.741914744775102</v>
      </c>
      <c r="H87" s="235">
        <f>'RFG vs SS'!I13</f>
        <v>-1.8946140647246352</v>
      </c>
      <c r="I87" s="236">
        <f>'RFG vs SS'!J13</f>
        <v>1.8454863265791108</v>
      </c>
      <c r="J87" s="234">
        <f>'RFG vs SS'!K13</f>
        <v>-1.9482595988611129E-2</v>
      </c>
      <c r="K87" s="237">
        <f>'RFG vs SS'!L13</f>
        <v>-1.0446606242525022E-2</v>
      </c>
      <c r="L87" s="238">
        <f>'RFG vs SS'!M13</f>
        <v>3629318171.0356679</v>
      </c>
      <c r="M87" s="239">
        <f>'RFG vs SS'!N13</f>
        <v>-115319074.33687162</v>
      </c>
      <c r="N87" s="240">
        <f>'RFG vs SS'!O13</f>
        <v>-3.0795793231875247E-2</v>
      </c>
      <c r="O87" s="241">
        <f>'RFG vs SS'!P13</f>
        <v>825719402.254637</v>
      </c>
      <c r="P87" s="242">
        <f>'RFG vs SS'!Q13</f>
        <v>-18677832.291915178</v>
      </c>
      <c r="Q87" s="240">
        <f>'RFG vs SS'!R13</f>
        <v>-2.2119722244170206E-2</v>
      </c>
    </row>
    <row r="88" spans="2:17" s="160" customFormat="1" ht="15" thickBot="1" x14ac:dyDescent="0.3">
      <c r="B88" s="437"/>
      <c r="C88" s="161" t="s">
        <v>283</v>
      </c>
      <c r="D88" s="228">
        <f>'RFG vs SS'!E14</f>
        <v>67896767.482710958</v>
      </c>
      <c r="E88" s="229">
        <f>'RFG vs SS'!F14</f>
        <v>1428841.5145474374</v>
      </c>
      <c r="F88" s="243">
        <f>'RFG vs SS'!G14</f>
        <v>2.1496706776014299E-2</v>
      </c>
      <c r="G88" s="244">
        <f>'RFG vs SS'!H14</f>
        <v>1.5792439692871729</v>
      </c>
      <c r="H88" s="245">
        <f>'RFG vs SS'!I14</f>
        <v>2.3079187057772899E-3</v>
      </c>
      <c r="I88" s="246">
        <f>'RFG vs SS'!J14</f>
        <v>3.6190925010883701</v>
      </c>
      <c r="J88" s="244">
        <f>'RFG vs SS'!K14</f>
        <v>0.19876234458893149</v>
      </c>
      <c r="K88" s="247">
        <f>'RFG vs SS'!L14</f>
        <v>5.8112034655846273E-2</v>
      </c>
      <c r="L88" s="248">
        <f>'RFG vs SS'!M14</f>
        <v>245724682.04481992</v>
      </c>
      <c r="M88" s="249">
        <f>'RFG vs SS'!N14</f>
        <v>18382430.415938079</v>
      </c>
      <c r="N88" s="250">
        <f>'RFG vs SS'!O14</f>
        <v>8.0857958801014845E-2</v>
      </c>
      <c r="O88" s="251">
        <f>'RFG vs SS'!P14</f>
        <v>38460925.201639518</v>
      </c>
      <c r="P88" s="252">
        <f>'RFG vs SS'!Q14</f>
        <v>-536066.24910444766</v>
      </c>
      <c r="Q88" s="250">
        <f>'RFG vs SS'!R14</f>
        <v>-1.374634886338702E-2</v>
      </c>
    </row>
    <row r="89" spans="2:17" x14ac:dyDescent="0.25">
      <c r="B89" s="438" t="s">
        <v>284</v>
      </c>
      <c r="C89" s="13" t="s">
        <v>31</v>
      </c>
      <c r="D89" s="162">
        <f>'Fat Content'!D13</f>
        <v>34935959.352223322</v>
      </c>
      <c r="E89" s="32">
        <f>'Fat Content'!E13</f>
        <v>7774522.0546492524</v>
      </c>
      <c r="F89" s="196">
        <f>'Fat Content'!F13</f>
        <v>0.28623382369178363</v>
      </c>
      <c r="G89" s="204">
        <f>'Fat Content'!G13</f>
        <v>0.81259248656144689</v>
      </c>
      <c r="H89" s="219">
        <f>'Fat Content'!H13</f>
        <v>0.16819371773772795</v>
      </c>
      <c r="I89" s="200">
        <f>'Fat Content'!I13</f>
        <v>3.1790518295063332</v>
      </c>
      <c r="J89" s="204">
        <f>'Fat Content'!J13</f>
        <v>-0.12346651096807237</v>
      </c>
      <c r="K89" s="186">
        <f>'Fat Content'!K13</f>
        <v>-3.7385564057257119E-2</v>
      </c>
      <c r="L89" s="187">
        <f>'Fat Content'!L13</f>
        <v>111063225.49424444</v>
      </c>
      <c r="M89" s="188">
        <f>'Fat Content'!M13</f>
        <v>21362080.665360495</v>
      </c>
      <c r="N89" s="189">
        <f>'Fat Content'!N13</f>
        <v>0.23814724668354359</v>
      </c>
      <c r="O89" s="31">
        <f>'Fat Content'!O13</f>
        <v>18923360.533209238</v>
      </c>
      <c r="P89" s="32">
        <f>'Fat Content'!P13</f>
        <v>3811158.6543038227</v>
      </c>
      <c r="Q89" s="189">
        <f>'Fat Content'!Q13</f>
        <v>0.25219082466226733</v>
      </c>
    </row>
    <row r="90" spans="2:17" x14ac:dyDescent="0.25">
      <c r="B90" s="439"/>
      <c r="C90" s="18" t="s">
        <v>217</v>
      </c>
      <c r="D90" s="27">
        <f>'Fat Content'!D14</f>
        <v>218734076.6442529</v>
      </c>
      <c r="E90" s="309">
        <f>'Fat Content'!E14</f>
        <v>-19052807.47801435</v>
      </c>
      <c r="F90" s="310">
        <f>'Fat Content'!F14</f>
        <v>-8.0125560954899505E-2</v>
      </c>
      <c r="G90" s="311">
        <f>'Fat Content'!G14</f>
        <v>5.0876423756991835</v>
      </c>
      <c r="H90" s="215">
        <f>'Fat Content'!H14</f>
        <v>-0.55379602434097475</v>
      </c>
      <c r="I90" s="312">
        <f>'Fat Content'!I14</f>
        <v>1.650065375825269</v>
      </c>
      <c r="J90" s="311">
        <f>'Fat Content'!J14</f>
        <v>4.1187855495575354E-2</v>
      </c>
      <c r="K90" s="313">
        <f>'Fat Content'!K14</f>
        <v>2.5600367321395028E-2</v>
      </c>
      <c r="L90" s="180">
        <f>'Fat Content'!L14</f>
        <v>360925526.38379234</v>
      </c>
      <c r="M90" s="314">
        <f>'Fat Content'!M14</f>
        <v>-21644446.109765172</v>
      </c>
      <c r="N90" s="173">
        <f>'Fat Content'!N14</f>
        <v>-5.6576437425782715E-2</v>
      </c>
      <c r="O90" s="315">
        <f>'Fat Content'!O14</f>
        <v>104867244.59624983</v>
      </c>
      <c r="P90" s="309">
        <f>'Fat Content'!P14</f>
        <v>-8527906.5386797935</v>
      </c>
      <c r="Q90" s="173">
        <f>'Fat Content'!Q14</f>
        <v>-7.5205213391641254E-2</v>
      </c>
    </row>
    <row r="91" spans="2:17" x14ac:dyDescent="0.25">
      <c r="B91" s="439"/>
      <c r="C91" s="18" t="s">
        <v>218</v>
      </c>
      <c r="D91" s="27">
        <f>'Fat Content'!D15</f>
        <v>6663932.8695850382</v>
      </c>
      <c r="E91" s="309">
        <f>'Fat Content'!E15</f>
        <v>4855716.401927257</v>
      </c>
      <c r="F91" s="310">
        <f>'Fat Content'!F15</f>
        <v>2.6853623384024172</v>
      </c>
      <c r="G91" s="311">
        <f>'Fat Content'!G15</f>
        <v>0.15499965883805195</v>
      </c>
      <c r="H91" s="215">
        <f>'Fat Content'!H15</f>
        <v>0.11210014462016779</v>
      </c>
      <c r="I91" s="312">
        <f>'Fat Content'!I15</f>
        <v>2.3432243640908124</v>
      </c>
      <c r="J91" s="311">
        <f>'Fat Content'!J15</f>
        <v>0.23485305140092905</v>
      </c>
      <c r="K91" s="313">
        <f>'Fat Content'!K15</f>
        <v>0.11139074506819244</v>
      </c>
      <c r="L91" s="180">
        <f>'Fat Content'!L15</f>
        <v>15615089.860677265</v>
      </c>
      <c r="M91" s="314">
        <f>'Fat Content'!M15</f>
        <v>11802698.133134166</v>
      </c>
      <c r="N91" s="173">
        <f>'Fat Content'!N15</f>
        <v>3.0958775951233193</v>
      </c>
      <c r="O91" s="315">
        <f>'Fat Content'!O15</f>
        <v>3856409.9164326815</v>
      </c>
      <c r="P91" s="309">
        <f>'Fat Content'!P15</f>
        <v>2842233.9673692612</v>
      </c>
      <c r="Q91" s="173">
        <f>'Fat Content'!Q15</f>
        <v>2.8025057880676734</v>
      </c>
    </row>
    <row r="92" spans="2:17" ht="15" thickBot="1" x14ac:dyDescent="0.3">
      <c r="B92" s="440"/>
      <c r="C92" s="21" t="s">
        <v>219</v>
      </c>
      <c r="D92" s="316">
        <f>'Fat Content'!D16</f>
        <v>4038987022.8966827</v>
      </c>
      <c r="E92" s="317">
        <f>'Fat Content'!E16</f>
        <v>90739030.723662376</v>
      </c>
      <c r="F92" s="318">
        <f>'Fat Content'!F16</f>
        <v>2.2982100137464212E-2</v>
      </c>
      <c r="G92" s="319">
        <f>'Fat Content'!G16</f>
        <v>93.944765478900806</v>
      </c>
      <c r="H92" s="320">
        <f>'Fat Content'!H16</f>
        <v>0.27350216198293253</v>
      </c>
      <c r="I92" s="321">
        <f>'Fat Content'!I16</f>
        <v>2.3287866574614227</v>
      </c>
      <c r="J92" s="319">
        <f>'Fat Content'!J16</f>
        <v>3.7131034787742934E-2</v>
      </c>
      <c r="K92" s="322">
        <f>'Fat Content'!K16</f>
        <v>1.6202711445981604E-2</v>
      </c>
      <c r="L92" s="323">
        <f>'Fat Content'!L16</f>
        <v>9405939088.5816288</v>
      </c>
      <c r="M92" s="324">
        <f>'Fat Content'!M16</f>
        <v>357914377.6082592</v>
      </c>
      <c r="N92" s="325">
        <f>'Fat Content'!N16</f>
        <v>3.9557183920395755E-2</v>
      </c>
      <c r="O92" s="326">
        <f>'Fat Content'!O16</f>
        <v>2082820981.1594625</v>
      </c>
      <c r="P92" s="317">
        <f>'Fat Content'!P16</f>
        <v>58138885.50470829</v>
      </c>
      <c r="Q92" s="325">
        <f>'Fat Content'!Q16</f>
        <v>2.8715068715964014E-2</v>
      </c>
    </row>
    <row r="93" spans="2:17" ht="15" thickBot="1" x14ac:dyDescent="0.3">
      <c r="B93" s="438" t="s">
        <v>198</v>
      </c>
      <c r="C93" s="158" t="s">
        <v>198</v>
      </c>
      <c r="D93" s="163">
        <f>Flavors!D28</f>
        <v>2436198231.8650861</v>
      </c>
      <c r="E93" s="164">
        <f>Flavors!E28</f>
        <v>46803717.318340778</v>
      </c>
      <c r="F93" s="177">
        <f>Flavors!F28</f>
        <v>1.958810779609544E-2</v>
      </c>
      <c r="G93" s="201">
        <f>Flavors!G28</f>
        <v>56.664720697354113</v>
      </c>
      <c r="H93" s="216">
        <f>Flavors!H28</f>
        <v>-2.3107216141141862E-2</v>
      </c>
      <c r="I93" s="197">
        <f>Flavors!I28</f>
        <v>2.1110705009528101</v>
      </c>
      <c r="J93" s="201">
        <f>Flavors!J28</f>
        <v>2.7733681032942492E-2</v>
      </c>
      <c r="K93" s="191">
        <f>Flavors!K28</f>
        <v>1.3312144617119197E-2</v>
      </c>
      <c r="L93" s="192">
        <f>Flavors!L28</f>
        <v>5142986221.7637777</v>
      </c>
      <c r="M93" s="176">
        <f>Flavors!M28</f>
        <v>165072652.29398537</v>
      </c>
      <c r="N93" s="178">
        <f>Flavors!N28</f>
        <v>3.3161012136971993E-2</v>
      </c>
      <c r="O93" s="182">
        <f>Flavors!O28</f>
        <v>1106807611.594841</v>
      </c>
      <c r="P93" s="164">
        <f>Flavors!P28</f>
        <v>32980898.906523705</v>
      </c>
      <c r="Q93" s="178">
        <f>Flavors!Q28</f>
        <v>3.0713427517514689E-2</v>
      </c>
    </row>
    <row r="94" spans="2:17" x14ac:dyDescent="0.25">
      <c r="B94" s="439"/>
      <c r="C94" s="221" t="s">
        <v>31</v>
      </c>
      <c r="D94" s="327">
        <f>Flavors!D29</f>
        <v>186208699.40783778</v>
      </c>
      <c r="E94" s="328">
        <f>Flavors!E29</f>
        <v>23397537.632156074</v>
      </c>
      <c r="F94" s="329">
        <f>Flavors!F29</f>
        <v>0.14370966570702801</v>
      </c>
      <c r="G94" s="330">
        <f>Flavors!G29</f>
        <v>4.3311187921209466</v>
      </c>
      <c r="H94" s="331">
        <f>Flavors!H29</f>
        <v>0.46846192865742253</v>
      </c>
      <c r="I94" s="332">
        <f>Flavors!I29</f>
        <v>2.6660869792587896</v>
      </c>
      <c r="J94" s="330">
        <f>Flavors!J29</f>
        <v>0.203078506413088</v>
      </c>
      <c r="K94" s="333">
        <f>Flavors!K29</f>
        <v>8.2451403903802206E-2</v>
      </c>
      <c r="L94" s="334">
        <f>Flavors!L29</f>
        <v>496448588.91595018</v>
      </c>
      <c r="M94" s="335">
        <f>Flavors!M29</f>
        <v>95443317.988593936</v>
      </c>
      <c r="N94" s="336">
        <f>Flavors!N29</f>
        <v>0.23801013330292081</v>
      </c>
      <c r="O94" s="337">
        <f>Flavors!O29</f>
        <v>109936939.87196508</v>
      </c>
      <c r="P94" s="328">
        <f>Flavors!P29</f>
        <v>18136014.146138027</v>
      </c>
      <c r="Q94" s="336">
        <f>Flavors!Q29</f>
        <v>0.19755807474429077</v>
      </c>
    </row>
    <row r="95" spans="2:17" x14ac:dyDescent="0.25">
      <c r="B95" s="439"/>
      <c r="C95" s="18" t="s">
        <v>199</v>
      </c>
      <c r="D95" s="286">
        <f>Flavors!D30</f>
        <v>23885503.417512838</v>
      </c>
      <c r="E95" s="287">
        <f>Flavors!E30</f>
        <v>542657.22250140458</v>
      </c>
      <c r="F95" s="288">
        <f>Flavors!F30</f>
        <v>2.3247260336975321E-2</v>
      </c>
      <c r="G95" s="289">
        <f>Flavors!G30</f>
        <v>0.55556455224618007</v>
      </c>
      <c r="H95" s="290">
        <f>Flavors!H30</f>
        <v>1.76096725510555E-3</v>
      </c>
      <c r="I95" s="291">
        <f>Flavors!I30</f>
        <v>1.9843049183499457</v>
      </c>
      <c r="J95" s="289">
        <f>Flavors!J30</f>
        <v>-0.12206233935954547</v>
      </c>
      <c r="K95" s="292">
        <f>Flavors!K30</f>
        <v>-5.7949219877391496E-2</v>
      </c>
      <c r="L95" s="293">
        <f>Flavors!L30</f>
        <v>47396121.908635162</v>
      </c>
      <c r="M95" s="294">
        <f>Flavors!M30</f>
        <v>-1772485.018285498</v>
      </c>
      <c r="N95" s="295">
        <f>Flavors!N30</f>
        <v>-3.6049120141230441E-2</v>
      </c>
      <c r="O95" s="296">
        <f>Flavors!O30</f>
        <v>12004153.934224868</v>
      </c>
      <c r="P95" s="287">
        <f>Flavors!P30</f>
        <v>48390.448749909177</v>
      </c>
      <c r="Q95" s="295">
        <f>Flavors!Q30</f>
        <v>4.0474578481498628E-3</v>
      </c>
    </row>
    <row r="96" spans="2:17" x14ac:dyDescent="0.25">
      <c r="B96" s="439"/>
      <c r="C96" s="18" t="s">
        <v>200</v>
      </c>
      <c r="D96" s="286">
        <f>Flavors!D31</f>
        <v>304039903.92328817</v>
      </c>
      <c r="E96" s="287">
        <f>Flavors!E31</f>
        <v>20513597.702184319</v>
      </c>
      <c r="F96" s="288">
        <f>Flavors!F31</f>
        <v>7.2351655744377699E-2</v>
      </c>
      <c r="G96" s="289">
        <f>Flavors!G31</f>
        <v>7.0718121420989473</v>
      </c>
      <c r="H96" s="290">
        <f>Flavors!H31</f>
        <v>0.34521661416882843</v>
      </c>
      <c r="I96" s="291">
        <f>Flavors!I31</f>
        <v>2.2846221064504477</v>
      </c>
      <c r="J96" s="289">
        <f>Flavors!J31</f>
        <v>5.9945137738379728E-3</v>
      </c>
      <c r="K96" s="292">
        <f>Flavors!K31</f>
        <v>2.6307562469198684E-3</v>
      </c>
      <c r="L96" s="293">
        <f>Flavors!L31</f>
        <v>694616285.74621439</v>
      </c>
      <c r="M96" s="294">
        <f>Flavors!M31</f>
        <v>48565421.141129255</v>
      </c>
      <c r="N96" s="295">
        <f>Flavors!N31</f>
        <v>7.5172751561622148E-2</v>
      </c>
      <c r="O96" s="296">
        <f>Flavors!O31</f>
        <v>143113736.2096442</v>
      </c>
      <c r="P96" s="287">
        <f>Flavors!P31</f>
        <v>9857089.3271940053</v>
      </c>
      <c r="Q96" s="295">
        <f>Flavors!Q31</f>
        <v>7.3970714090451695E-2</v>
      </c>
    </row>
    <row r="97" spans="2:17" x14ac:dyDescent="0.25">
      <c r="B97" s="439"/>
      <c r="C97" s="18" t="s">
        <v>201</v>
      </c>
      <c r="D97" s="286">
        <f>Flavors!D32</f>
        <v>61415435.753185414</v>
      </c>
      <c r="E97" s="287">
        <f>Flavors!E32</f>
        <v>-198800.2212247178</v>
      </c>
      <c r="F97" s="288">
        <f>Flavors!F32</f>
        <v>-3.2265306561179187E-3</v>
      </c>
      <c r="G97" s="289">
        <f>Flavors!G32</f>
        <v>1.4284915192620791</v>
      </c>
      <c r="H97" s="290">
        <f>Flavors!H32</f>
        <v>-3.3291867564440913E-2</v>
      </c>
      <c r="I97" s="291">
        <f>Flavors!I32</f>
        <v>2.0991018557146814</v>
      </c>
      <c r="J97" s="289">
        <f>Flavors!J32</f>
        <v>-0.10259354716120583</v>
      </c>
      <c r="K97" s="292">
        <f>Flavors!K32</f>
        <v>-4.6597520722983121E-2</v>
      </c>
      <c r="L97" s="293">
        <f>Flavors!L32</f>
        <v>128917255.15903729</v>
      </c>
      <c r="M97" s="294">
        <f>Flavors!M32</f>
        <v>-6738524.9375316203</v>
      </c>
      <c r="N97" s="295">
        <f>Flavors!N32</f>
        <v>-4.9673703049989353E-2</v>
      </c>
      <c r="O97" s="296">
        <f>Flavors!O32</f>
        <v>31961236.742486894</v>
      </c>
      <c r="P97" s="287">
        <f>Flavors!P32</f>
        <v>-676757.76076129824</v>
      </c>
      <c r="Q97" s="295">
        <f>Flavors!Q32</f>
        <v>-2.0735274059009542E-2</v>
      </c>
    </row>
    <row r="98" spans="2:17" x14ac:dyDescent="0.25">
      <c r="B98" s="439"/>
      <c r="C98" s="18" t="s">
        <v>202</v>
      </c>
      <c r="D98" s="286">
        <f>Flavors!D33</f>
        <v>16693674.140435906</v>
      </c>
      <c r="E98" s="287">
        <f>Flavors!E33</f>
        <v>-3034293.0806464162</v>
      </c>
      <c r="F98" s="288">
        <f>Flavors!F33</f>
        <v>-0.15380667691924255</v>
      </c>
      <c r="G98" s="289">
        <f>Flavors!G33</f>
        <v>0.38828629386872848</v>
      </c>
      <c r="H98" s="290">
        <f>Flavors!H33</f>
        <v>-7.9755130058258239E-2</v>
      </c>
      <c r="I98" s="291">
        <f>Flavors!I33</f>
        <v>2.28802710651355</v>
      </c>
      <c r="J98" s="289">
        <f>Flavors!J33</f>
        <v>-3.7010478582299111E-2</v>
      </c>
      <c r="K98" s="292">
        <f>Flavors!K33</f>
        <v>-1.5918228083514341E-2</v>
      </c>
      <c r="L98" s="293">
        <f>Flavors!L33</f>
        <v>38195578.940621637</v>
      </c>
      <c r="M98" s="294">
        <f>Flavors!M33</f>
        <v>-7672686.3259336725</v>
      </c>
      <c r="N98" s="295">
        <f>Flavors!N33</f>
        <v>-0.16727657523878903</v>
      </c>
      <c r="O98" s="296">
        <f>Flavors!O33</f>
        <v>9250326.0500623044</v>
      </c>
      <c r="P98" s="287">
        <f>Flavors!P33</f>
        <v>-1419290.1653473359</v>
      </c>
      <c r="Q98" s="295">
        <f>Flavors!Q33</f>
        <v>-0.13302166982328004</v>
      </c>
    </row>
    <row r="99" spans="2:17" x14ac:dyDescent="0.25">
      <c r="B99" s="439"/>
      <c r="C99" s="18" t="s">
        <v>203</v>
      </c>
      <c r="D99" s="286">
        <f>Flavors!D34</f>
        <v>42102216.765487716</v>
      </c>
      <c r="E99" s="287">
        <f>Flavors!E34</f>
        <v>2766128.4813745692</v>
      </c>
      <c r="F99" s="288">
        <f>Flavors!F34</f>
        <v>7.0320375055995046E-2</v>
      </c>
      <c r="G99" s="289">
        <f>Flavors!G34</f>
        <v>0.97927595650924804</v>
      </c>
      <c r="H99" s="290">
        <f>Flavors!H34</f>
        <v>4.6036430820097451E-2</v>
      </c>
      <c r="I99" s="291">
        <f>Flavors!I34</f>
        <v>2.0228894780643287</v>
      </c>
      <c r="J99" s="289">
        <f>Flavors!J34</f>
        <v>-9.250440378071545E-2</v>
      </c>
      <c r="K99" s="292">
        <f>Flavors!K34</f>
        <v>-4.3729162958547091E-2</v>
      </c>
      <c r="L99" s="293">
        <f>Flavors!L34</f>
        <v>85168131.29808867</v>
      </c>
      <c r="M99" s="294">
        <f>Flavors!M34</f>
        <v>1956810.8061591983</v>
      </c>
      <c r="N99" s="295">
        <f>Flavors!N34</f>
        <v>2.3516160957318136E-2</v>
      </c>
      <c r="O99" s="296">
        <f>Flavors!O34</f>
        <v>21363284.155692764</v>
      </c>
      <c r="P99" s="287">
        <f>Flavors!P34</f>
        <v>1169872.5767962784</v>
      </c>
      <c r="Q99" s="295">
        <f>Flavors!Q34</f>
        <v>5.7933379519628882E-2</v>
      </c>
    </row>
    <row r="100" spans="2:17" x14ac:dyDescent="0.25">
      <c r="B100" s="439"/>
      <c r="C100" s="18" t="s">
        <v>204</v>
      </c>
      <c r="D100" s="286">
        <f>Flavors!D35</f>
        <v>308521621.89637983</v>
      </c>
      <c r="E100" s="287">
        <f>Flavors!E35</f>
        <v>-9646415.2827212214</v>
      </c>
      <c r="F100" s="288">
        <f>Flavors!F35</f>
        <v>-3.031861832586007E-2</v>
      </c>
      <c r="G100" s="289">
        <f>Flavors!G35</f>
        <v>7.1760546022845988</v>
      </c>
      <c r="H100" s="290">
        <f>Flavors!H35</f>
        <v>-0.372407917980631</v>
      </c>
      <c r="I100" s="291">
        <f>Flavors!I35</f>
        <v>1.9096011589383071</v>
      </c>
      <c r="J100" s="289">
        <f>Flavors!J35</f>
        <v>-2.6286854293195105E-2</v>
      </c>
      <c r="K100" s="292">
        <f>Flavors!K35</f>
        <v>-1.3578706058164742E-2</v>
      </c>
      <c r="L100" s="293">
        <f>Flavors!L35</f>
        <v>589153246.73085308</v>
      </c>
      <c r="M100" s="294">
        <f>Flavors!M35</f>
        <v>-26784442.637563586</v>
      </c>
      <c r="N100" s="295">
        <f>Flavors!N35</f>
        <v>-4.3485636777688325E-2</v>
      </c>
      <c r="O100" s="296">
        <f>Flavors!O35</f>
        <v>130218041.62216434</v>
      </c>
      <c r="P100" s="287">
        <f>Flavors!P35</f>
        <v>-4334219.4513688385</v>
      </c>
      <c r="Q100" s="295">
        <f>Flavors!Q35</f>
        <v>-3.221216363655291E-2</v>
      </c>
    </row>
    <row r="101" spans="2:17" x14ac:dyDescent="0.25">
      <c r="B101" s="439"/>
      <c r="C101" s="18" t="s">
        <v>205</v>
      </c>
      <c r="D101" s="286">
        <f>Flavors!D36</f>
        <v>8738938.8496616445</v>
      </c>
      <c r="E101" s="287">
        <f>Flavors!E36</f>
        <v>-384804.4232633803</v>
      </c>
      <c r="F101" s="288">
        <f>Flavors!F36</f>
        <v>-4.2176156403402831E-2</v>
      </c>
      <c r="G101" s="289">
        <f>Flavors!G36</f>
        <v>0.20326323311064498</v>
      </c>
      <c r="H101" s="290">
        <f>Flavors!H36</f>
        <v>-1.319544938557507E-2</v>
      </c>
      <c r="I101" s="291">
        <f>Flavors!I36</f>
        <v>2.1142327237090446</v>
      </c>
      <c r="J101" s="289">
        <f>Flavors!J36</f>
        <v>0.15670197966918686</v>
      </c>
      <c r="K101" s="292">
        <f>Flavors!K36</f>
        <v>8.0050839633707543E-2</v>
      </c>
      <c r="L101" s="293">
        <f>Flavors!L36</f>
        <v>18476150.486446925</v>
      </c>
      <c r="M101" s="294">
        <f>Flavors!M36</f>
        <v>616142.52896935493</v>
      </c>
      <c r="N101" s="295">
        <f>Flavors!N36</f>
        <v>3.449844649768985E-2</v>
      </c>
      <c r="O101" s="296">
        <f>Flavors!O36</f>
        <v>4411653.1010111319</v>
      </c>
      <c r="P101" s="287">
        <f>Flavors!P36</f>
        <v>-123202.92513921764</v>
      </c>
      <c r="Q101" s="295">
        <f>Flavors!Q36</f>
        <v>-2.7167990434264107E-2</v>
      </c>
    </row>
    <row r="102" spans="2:17" x14ac:dyDescent="0.25">
      <c r="B102" s="439"/>
      <c r="C102" s="18" t="s">
        <v>206</v>
      </c>
      <c r="D102" s="286">
        <f>Flavors!D37</f>
        <v>1704158.1102546728</v>
      </c>
      <c r="E102" s="287">
        <f>Flavors!E37</f>
        <v>-5089391.560272254</v>
      </c>
      <c r="F102" s="288">
        <f>Flavors!F37</f>
        <v>-0.74915056297476179</v>
      </c>
      <c r="G102" s="289">
        <f>Flavors!G37</f>
        <v>3.963784312731556E-2</v>
      </c>
      <c r="H102" s="290">
        <f>Flavors!H37</f>
        <v>-0.12153753929699132</v>
      </c>
      <c r="I102" s="291">
        <f>Flavors!I37</f>
        <v>2.0200392840911183</v>
      </c>
      <c r="J102" s="289">
        <f>Flavors!J37</f>
        <v>-3.1703097037502292E-2</v>
      </c>
      <c r="K102" s="292">
        <f>Flavors!K37</f>
        <v>-1.5451792256717474E-2</v>
      </c>
      <c r="L102" s="293">
        <f>Flavors!L37</f>
        <v>3442466.3290169225</v>
      </c>
      <c r="M102" s="294">
        <f>Flavors!M37</f>
        <v>-10496147.448305551</v>
      </c>
      <c r="N102" s="295">
        <f>Flavors!N37</f>
        <v>-0.75302663636339018</v>
      </c>
      <c r="O102" s="296">
        <f>Flavors!O37</f>
        <v>852079.05512733641</v>
      </c>
      <c r="P102" s="287">
        <f>Flavors!P37</f>
        <v>-2544695.780136127</v>
      </c>
      <c r="Q102" s="295">
        <f>Flavors!Q37</f>
        <v>-0.74915056297476179</v>
      </c>
    </row>
    <row r="103" spans="2:17" x14ac:dyDescent="0.25">
      <c r="B103" s="439"/>
      <c r="C103" s="18" t="s">
        <v>207</v>
      </c>
      <c r="D103" s="286">
        <f>Flavors!D38</f>
        <v>208343.35630792519</v>
      </c>
      <c r="E103" s="287">
        <f>Flavors!E38</f>
        <v>-294894.23228051525</v>
      </c>
      <c r="F103" s="288">
        <f>Flavors!F38</f>
        <v>-0.58599404926742604</v>
      </c>
      <c r="G103" s="289">
        <f>Flavors!G38</f>
        <v>4.8459595528479553E-3</v>
      </c>
      <c r="H103" s="290">
        <f>Flavors!H38</f>
        <v>-7.0932349367298069E-3</v>
      </c>
      <c r="I103" s="291">
        <f>Flavors!I38</f>
        <v>4.2674064670187901</v>
      </c>
      <c r="J103" s="289">
        <f>Flavors!J38</f>
        <v>1.3827793223235556</v>
      </c>
      <c r="K103" s="292">
        <f>Flavors!K38</f>
        <v>0.47936154413108684</v>
      </c>
      <c r="L103" s="293">
        <f>Flavors!L38</f>
        <v>889085.78606884007</v>
      </c>
      <c r="M103" s="294">
        <f>Flavors!M38</f>
        <v>-562567.022204348</v>
      </c>
      <c r="N103" s="295">
        <f>Flavors!N38</f>
        <v>-0.38753551744480069</v>
      </c>
      <c r="O103" s="296">
        <f>Flavors!O38</f>
        <v>111170.03724336624</v>
      </c>
      <c r="P103" s="287">
        <f>Flavors!P38</f>
        <v>-205830.01856037567</v>
      </c>
      <c r="Q103" s="295">
        <f>Flavors!Q38</f>
        <v>-0.6493059379390369</v>
      </c>
    </row>
    <row r="104" spans="2:17" x14ac:dyDescent="0.25">
      <c r="B104" s="439"/>
      <c r="C104" s="18" t="s">
        <v>208</v>
      </c>
      <c r="D104" s="286">
        <f>Flavors!D39</f>
        <v>54587237.399293177</v>
      </c>
      <c r="E104" s="287">
        <f>Flavors!E39</f>
        <v>1890215.7858877182</v>
      </c>
      <c r="F104" s="288">
        <f>Flavors!F39</f>
        <v>3.5869499414116247E-2</v>
      </c>
      <c r="G104" s="289">
        <f>Flavors!G39</f>
        <v>1.2696711295546195</v>
      </c>
      <c r="H104" s="290">
        <f>Flavors!H39</f>
        <v>1.9446574928847049E-2</v>
      </c>
      <c r="I104" s="291">
        <f>Flavors!I39</f>
        <v>2.1941459901252118</v>
      </c>
      <c r="J104" s="289">
        <f>Flavors!J39</f>
        <v>2.8906786290973319E-2</v>
      </c>
      <c r="K104" s="292">
        <f>Flavors!K39</f>
        <v>1.3350389296381084E-2</v>
      </c>
      <c r="L104" s="293">
        <f>Flavors!L39</f>
        <v>119772368.05167213</v>
      </c>
      <c r="M104" s="294">
        <f>Flavors!M39</f>
        <v>5670710.9290264249</v>
      </c>
      <c r="N104" s="295">
        <f>Flavors!N39</f>
        <v>4.9698760491542072E-2</v>
      </c>
      <c r="O104" s="296">
        <f>Flavors!O39</f>
        <v>29006927.990481153</v>
      </c>
      <c r="P104" s="287">
        <f>Flavors!P39</f>
        <v>1761347.8573795818</v>
      </c>
      <c r="Q104" s="295">
        <f>Flavors!Q39</f>
        <v>6.4647104182584875E-2</v>
      </c>
    </row>
    <row r="105" spans="2:17" x14ac:dyDescent="0.25">
      <c r="B105" s="439"/>
      <c r="C105" s="18" t="s">
        <v>209</v>
      </c>
      <c r="D105" s="286">
        <f>Flavors!D40</f>
        <v>1801707324.1443384</v>
      </c>
      <c r="E105" s="287">
        <f>Flavors!E40</f>
        <v>37711544.605028868</v>
      </c>
      <c r="F105" s="288">
        <f>Flavors!F40</f>
        <v>2.1378477795948994E-2</v>
      </c>
      <c r="G105" s="289">
        <f>Flavors!G40</f>
        <v>41.906787783380182</v>
      </c>
      <c r="H105" s="290">
        <f>Flavors!H40</f>
        <v>5.6399083703617237E-2</v>
      </c>
      <c r="I105" s="291">
        <f>Flavors!I40</f>
        <v>2.5651444002383728</v>
      </c>
      <c r="J105" s="289">
        <f>Flavors!J40</f>
        <v>6.4832935996200547E-2</v>
      </c>
      <c r="K105" s="292">
        <f>Flavors!K40</f>
        <v>2.5929943898349871E-2</v>
      </c>
      <c r="L105" s="293">
        <f>Flavors!L40</f>
        <v>4621639453.3973122</v>
      </c>
      <c r="M105" s="294">
        <f>Flavors!M40</f>
        <v>211100582.94036961</v>
      </c>
      <c r="N105" s="295">
        <f>Flavors!N40</f>
        <v>4.7862764424180006E-2</v>
      </c>
      <c r="O105" s="296">
        <f>Flavors!O40</f>
        <v>1071699147.8680257</v>
      </c>
      <c r="P105" s="287">
        <f>Flavors!P40</f>
        <v>23960230.441938877</v>
      </c>
      <c r="Q105" s="295">
        <f>Flavors!Q40</f>
        <v>2.2868512416051551E-2</v>
      </c>
    </row>
    <row r="106" spans="2:17" x14ac:dyDescent="0.25">
      <c r="B106" s="439"/>
      <c r="C106" s="18" t="s">
        <v>210</v>
      </c>
      <c r="D106" s="286">
        <f>Flavors!D41</f>
        <v>56742482.446625359</v>
      </c>
      <c r="E106" s="287">
        <f>Flavors!E41</f>
        <v>-2142593.980344452</v>
      </c>
      <c r="F106" s="288">
        <f>Flavors!F41</f>
        <v>-3.6386026992793842E-2</v>
      </c>
      <c r="G106" s="289">
        <f>Flavors!G41</f>
        <v>1.319801023355559</v>
      </c>
      <c r="H106" s="290">
        <f>Flavors!H41</f>
        <v>-7.7233689347919743E-2</v>
      </c>
      <c r="I106" s="291">
        <f>Flavors!I41</f>
        <v>2.382416116009785</v>
      </c>
      <c r="J106" s="289">
        <f>Flavors!J41</f>
        <v>5.7792351470042913E-2</v>
      </c>
      <c r="K106" s="292">
        <f>Flavors!K41</f>
        <v>2.4860948404476696E-2</v>
      </c>
      <c r="L106" s="293">
        <f>Flavors!L41</f>
        <v>135184204.6432426</v>
      </c>
      <c r="M106" s="294">
        <f>Flavors!M41</f>
        <v>-1701443.3956303895</v>
      </c>
      <c r="N106" s="295">
        <f>Flavors!N41</f>
        <v>-1.2429669728028836E-2</v>
      </c>
      <c r="O106" s="296">
        <f>Flavors!O41</f>
        <v>31095540.132734504</v>
      </c>
      <c r="P106" s="287">
        <f>Flavors!P41</f>
        <v>-642524.61833686754</v>
      </c>
      <c r="Q106" s="295">
        <f>Flavors!Q41</f>
        <v>-2.0244606070859379E-2</v>
      </c>
    </row>
    <row r="107" spans="2:17" x14ac:dyDescent="0.25">
      <c r="B107" s="439"/>
      <c r="C107" s="18" t="s">
        <v>211</v>
      </c>
      <c r="D107" s="286">
        <f>Flavors!D42</f>
        <v>179987.98323519566</v>
      </c>
      <c r="E107" s="287">
        <f>Flavors!E42</f>
        <v>-2205219.7295979704</v>
      </c>
      <c r="F107" s="288">
        <f>Flavors!F42</f>
        <v>-0.92453991228235433</v>
      </c>
      <c r="G107" s="289">
        <f>Flavors!G42</f>
        <v>4.1864281262097326E-3</v>
      </c>
      <c r="H107" s="290">
        <f>Flavors!H42</f>
        <v>-5.2402068892532738E-2</v>
      </c>
      <c r="I107" s="291">
        <f>Flavors!I42</f>
        <v>2.143960707009128</v>
      </c>
      <c r="J107" s="289">
        <f>Flavors!J42</f>
        <v>3.8960813304976583E-2</v>
      </c>
      <c r="K107" s="292">
        <f>Flavors!K42</f>
        <v>1.8508700841983205E-2</v>
      </c>
      <c r="L107" s="293">
        <f>Flavors!L42</f>
        <v>385887.16379007715</v>
      </c>
      <c r="M107" s="294">
        <f>Flavors!M42</f>
        <v>-4634974.8181860596</v>
      </c>
      <c r="N107" s="295">
        <f>Flavors!N42</f>
        <v>-0.92314324409327864</v>
      </c>
      <c r="O107" s="296">
        <f>Flavors!O42</f>
        <v>89993.991617597829</v>
      </c>
      <c r="P107" s="287">
        <f>Flavors!P42</f>
        <v>-1102609.8647989852</v>
      </c>
      <c r="Q107" s="295">
        <f>Flavors!Q42</f>
        <v>-0.92453991228235433</v>
      </c>
    </row>
    <row r="108" spans="2:17" x14ac:dyDescent="0.25">
      <c r="B108" s="439"/>
      <c r="C108" s="18" t="s">
        <v>212</v>
      </c>
      <c r="D108" s="286">
        <f>Flavors!D43</f>
        <v>445049654.93068421</v>
      </c>
      <c r="E108" s="287">
        <f>Flavors!E43</f>
        <v>37701296.372796357</v>
      </c>
      <c r="F108" s="288">
        <f>Flavors!F43</f>
        <v>9.2552960091132078E-2</v>
      </c>
      <c r="G108" s="289">
        <f>Flavors!G43</f>
        <v>10.351626589021194</v>
      </c>
      <c r="H108" s="290">
        <f>Flavors!H43</f>
        <v>0.68738173109128731</v>
      </c>
      <c r="I108" s="291">
        <f>Flavors!I43</f>
        <v>2.1877770180954124</v>
      </c>
      <c r="J108" s="289">
        <f>Flavors!J43</f>
        <v>3.173186310555165E-2</v>
      </c>
      <c r="K108" s="292">
        <f>Flavors!K43</f>
        <v>1.4717624550725551E-2</v>
      </c>
      <c r="L108" s="293">
        <f>Flavors!L43</f>
        <v>973669406.96864462</v>
      </c>
      <c r="M108" s="294">
        <f>Flavors!M43</f>
        <v>95407952.106837988</v>
      </c>
      <c r="N108" s="295">
        <f>Flavors!N43</f>
        <v>0.10863274435953735</v>
      </c>
      <c r="O108" s="296">
        <f>Flavors!O43</f>
        <v>204850651.48398098</v>
      </c>
      <c r="P108" s="287">
        <f>Flavors!P43</f>
        <v>18284689.760849506</v>
      </c>
      <c r="Q108" s="295">
        <f>Flavors!Q43</f>
        <v>9.8006568786563761E-2</v>
      </c>
    </row>
    <row r="109" spans="2:17" x14ac:dyDescent="0.25">
      <c r="B109" s="439"/>
      <c r="C109" s="18" t="s">
        <v>213</v>
      </c>
      <c r="D109" s="286">
        <f>Flavors!D44</f>
        <v>4170978.5539697553</v>
      </c>
      <c r="E109" s="287">
        <f>Flavors!E44</f>
        <v>2008832.111612692</v>
      </c>
      <c r="F109" s="288">
        <f>Flavors!F44</f>
        <v>0.92909160649764511</v>
      </c>
      <c r="G109" s="289">
        <f>Flavors!G44</f>
        <v>9.7014820758000928E-2</v>
      </c>
      <c r="H109" s="290">
        <f>Flavors!H44</f>
        <v>4.5718400387937626E-2</v>
      </c>
      <c r="I109" s="291">
        <f>Flavors!I44</f>
        <v>1.9786429110691472</v>
      </c>
      <c r="J109" s="289">
        <f>Flavors!J44</f>
        <v>-7.8158107728849791E-2</v>
      </c>
      <c r="K109" s="292">
        <f>Flavors!K44</f>
        <v>-3.7999839077542709E-2</v>
      </c>
      <c r="L109" s="293">
        <f>Flavors!L44</f>
        <v>8252877.148033699</v>
      </c>
      <c r="M109" s="294">
        <f>Flavors!M44</f>
        <v>3805772.142603226</v>
      </c>
      <c r="N109" s="295">
        <f>Flavors!N44</f>
        <v>0.85578643588489611</v>
      </c>
      <c r="O109" s="296">
        <f>Flavors!O44</f>
        <v>2085489.2769848777</v>
      </c>
      <c r="P109" s="287">
        <f>Flavors!P44</f>
        <v>1004416.055806346</v>
      </c>
      <c r="Q109" s="295">
        <f>Flavors!Q44</f>
        <v>0.92909160649764511</v>
      </c>
    </row>
    <row r="110" spans="2:17" x14ac:dyDescent="0.25">
      <c r="B110" s="439"/>
      <c r="C110" s="18" t="s">
        <v>214</v>
      </c>
      <c r="D110" s="286">
        <f>Flavors!D45</f>
        <v>957531236.8347286</v>
      </c>
      <c r="E110" s="287">
        <f>Flavors!E45</f>
        <v>-17027079.802328706</v>
      </c>
      <c r="F110" s="288">
        <f>Flavors!F45</f>
        <v>-1.747158637061828E-2</v>
      </c>
      <c r="G110" s="289">
        <f>Flavors!G45</f>
        <v>22.271685195622737</v>
      </c>
      <c r="H110" s="290">
        <f>Flavors!H45</f>
        <v>-0.84948370672861984</v>
      </c>
      <c r="I110" s="291">
        <f>Flavors!I45</f>
        <v>1.9450749115779797</v>
      </c>
      <c r="J110" s="289">
        <f>Flavors!J45</f>
        <v>-6.8087847524695988E-3</v>
      </c>
      <c r="K110" s="292">
        <f>Flavors!K45</f>
        <v>-3.4883147829300213E-3</v>
      </c>
      <c r="L110" s="293">
        <f>Flavors!L45</f>
        <v>1862469985.8194633</v>
      </c>
      <c r="M110" s="294">
        <f>Flavors!M45</f>
        <v>-39754503.547656536</v>
      </c>
      <c r="N110" s="295">
        <f>Flavors!N45</f>
        <v>-2.0898954760530431E-2</v>
      </c>
      <c r="O110" s="296">
        <f>Flavors!O45</f>
        <v>392872794.04814458</v>
      </c>
      <c r="P110" s="287">
        <f>Flavors!P45</f>
        <v>-7869399.5239779353</v>
      </c>
      <c r="Q110" s="295">
        <f>Flavors!Q45</f>
        <v>-1.9637062555933883E-2</v>
      </c>
    </row>
    <row r="111" spans="2:17" ht="15" thickBot="1" x14ac:dyDescent="0.3">
      <c r="B111" s="439"/>
      <c r="C111" s="21" t="s">
        <v>215</v>
      </c>
      <c r="D111" s="338">
        <f>Flavors!D46</f>
        <v>25833593.849442277</v>
      </c>
      <c r="E111" s="339">
        <f>Flavors!E46</f>
        <v>-2191855.8986551575</v>
      </c>
      <c r="F111" s="340">
        <f>Flavors!F46</f>
        <v>-7.8209481680270129E-2</v>
      </c>
      <c r="G111" s="341">
        <f>Flavors!G46</f>
        <v>0.60087613599770406</v>
      </c>
      <c r="H111" s="342">
        <f>Flavors!H46</f>
        <v>-6.4021126821962149E-2</v>
      </c>
      <c r="I111" s="343">
        <f>Flavors!I46</f>
        <v>2.6889729795970929</v>
      </c>
      <c r="J111" s="341">
        <f>Flavors!J46</f>
        <v>0.45956858023165914</v>
      </c>
      <c r="K111" s="344">
        <f>Flavors!K46</f>
        <v>0.20613962202751029</v>
      </c>
      <c r="L111" s="345">
        <f>Flavors!L46</f>
        <v>69465835.827035934</v>
      </c>
      <c r="M111" s="346">
        <f>Flavors!M46</f>
        <v>6985774.8644326255</v>
      </c>
      <c r="N111" s="347">
        <f>Flavors!N46</f>
        <v>0.11180806735470181</v>
      </c>
      <c r="O111" s="348">
        <f>Flavors!O46</f>
        <v>15544830.633762099</v>
      </c>
      <c r="P111" s="339">
        <f>Flavors!P46</f>
        <v>960851.08127613924</v>
      </c>
      <c r="Q111" s="347">
        <f>Flavors!Q46</f>
        <v>6.5884011823943781E-2</v>
      </c>
    </row>
    <row r="112" spans="2:17" x14ac:dyDescent="0.25">
      <c r="B112" s="438" t="s">
        <v>285</v>
      </c>
      <c r="C112" s="24" t="s">
        <v>286</v>
      </c>
      <c r="D112" s="183">
        <f>'NB vs PL'!D11</f>
        <v>2769468419.0785494</v>
      </c>
      <c r="E112" s="23">
        <f>'NB vs PL'!E11</f>
        <v>42616813.475252628</v>
      </c>
      <c r="F112" s="194">
        <f>'NB vs PL'!F11</f>
        <v>1.562857816966683E-2</v>
      </c>
      <c r="G112" s="202">
        <f>'NB vs PL'!G11</f>
        <v>64.416414228774272</v>
      </c>
      <c r="H112" s="217">
        <f>'NB vs PL'!H11</f>
        <v>-0.27750451214187422</v>
      </c>
      <c r="I112" s="198">
        <f>'NB vs PL'!I11</f>
        <v>2.4108038724696019</v>
      </c>
      <c r="J112" s="202">
        <f>'NB vs PL'!J11</f>
        <v>4.7246386602110668E-2</v>
      </c>
      <c r="K112" s="205">
        <f>'NB vs PL'!K11</f>
        <v>1.9989522947765296E-2</v>
      </c>
      <c r="L112" s="207">
        <f>'NB vs PL'!L11</f>
        <v>6676645189.3968334</v>
      </c>
      <c r="M112" s="211">
        <f>'NB vs PL'!M11</f>
        <v>231574664.12337399</v>
      </c>
      <c r="N112" s="209">
        <f>'NB vs PL'!N11</f>
        <v>3.5930508939395735E-2</v>
      </c>
      <c r="O112" s="22">
        <f>'NB vs PL'!O11</f>
        <v>1370098537.7365026</v>
      </c>
      <c r="P112" s="23">
        <f>'NB vs PL'!P11</f>
        <v>36781667.81791544</v>
      </c>
      <c r="Q112" s="209">
        <f>'NB vs PL'!Q11</f>
        <v>2.7586591490559434E-2</v>
      </c>
    </row>
    <row r="113" spans="2:17" ht="15" thickBot="1" x14ac:dyDescent="0.3">
      <c r="B113" s="440"/>
      <c r="C113" s="25" t="s">
        <v>197</v>
      </c>
      <c r="D113" s="184">
        <f>'NB vs PL'!D12</f>
        <v>1529852572.6840618</v>
      </c>
      <c r="E113" s="17">
        <f>'NB vs PL'!E12</f>
        <v>41699648.226897717</v>
      </c>
      <c r="F113" s="195">
        <f>'NB vs PL'!F12</f>
        <v>2.8021077364820263E-2</v>
      </c>
      <c r="G113" s="203">
        <f>'NB vs PL'!G12</f>
        <v>35.583585771222133</v>
      </c>
      <c r="H113" s="218">
        <f>'NB vs PL'!H12</f>
        <v>0.27750451214003391</v>
      </c>
      <c r="I113" s="199">
        <f>'NB vs PL'!I12</f>
        <v>2.1007334779731806</v>
      </c>
      <c r="J113" s="203">
        <f>'NB vs PL'!J12</f>
        <v>3.1700353656995972E-2</v>
      </c>
      <c r="K113" s="206">
        <f>'NB vs PL'!K12</f>
        <v>1.5321336949340982E-2</v>
      </c>
      <c r="L113" s="208">
        <f>'NB vs PL'!L12</f>
        <v>3213812515.800807</v>
      </c>
      <c r="M113" s="212">
        <f>'NB vs PL'!M12</f>
        <v>134774821.05093384</v>
      </c>
      <c r="N113" s="210">
        <f>'NB vs PL'!N12</f>
        <v>4.3771734682151175E-2</v>
      </c>
      <c r="O113" s="16">
        <f>'NB vs PL'!O12</f>
        <v>839279263.67551196</v>
      </c>
      <c r="P113" s="17">
        <f>'NB vs PL'!P12</f>
        <v>18392508.976447105</v>
      </c>
      <c r="Q113" s="210">
        <f>'NB vs PL'!Q12</f>
        <v>2.2405659332619829E-2</v>
      </c>
    </row>
    <row r="114" spans="2:17" x14ac:dyDescent="0.25">
      <c r="B114" s="439" t="s">
        <v>287</v>
      </c>
      <c r="C114" s="13" t="s">
        <v>39</v>
      </c>
      <c r="D114" s="162">
        <f>Size!D16</f>
        <v>172703391.20222762</v>
      </c>
      <c r="E114" s="32">
        <f>Size!E16</f>
        <v>40730159.57694231</v>
      </c>
      <c r="F114" s="196">
        <f>Size!F16</f>
        <v>0.30862440114059198</v>
      </c>
      <c r="G114" s="204">
        <f>Size!G16</f>
        <v>4.0169922537330125</v>
      </c>
      <c r="H114" s="219">
        <f>Size!H16</f>
        <v>0.88595809507245349</v>
      </c>
      <c r="I114" s="200">
        <f>Size!I16</f>
        <v>3.4801199098946807</v>
      </c>
      <c r="J114" s="204">
        <f>Size!J16</f>
        <v>0.22252502685516351</v>
      </c>
      <c r="K114" s="186">
        <f>Size!K16</f>
        <v>6.8309607193247829E-2</v>
      </c>
      <c r="L114" s="187">
        <f>Size!L16</f>
        <v>601028510.22920215</v>
      </c>
      <c r="M114" s="188">
        <f>Size!M16</f>
        <v>171113186.18848372</v>
      </c>
      <c r="N114" s="189">
        <f>Size!N16</f>
        <v>0.39801601994600483</v>
      </c>
      <c r="O114" s="31">
        <f>Size!O16</f>
        <v>114478427.77751438</v>
      </c>
      <c r="P114" s="32">
        <f>Size!P16</f>
        <v>27253999.964914769</v>
      </c>
      <c r="Q114" s="189">
        <f>Size!Q16</f>
        <v>0.31245834049458693</v>
      </c>
    </row>
    <row r="115" spans="2:17" x14ac:dyDescent="0.25">
      <c r="B115" s="439"/>
      <c r="C115" s="18" t="s">
        <v>234</v>
      </c>
      <c r="D115" s="27">
        <f>Size!D17</f>
        <v>2420607404.8715048</v>
      </c>
      <c r="E115" s="309">
        <f>Size!E17</f>
        <v>27077842.275023937</v>
      </c>
      <c r="F115" s="310">
        <f>Size!F17</f>
        <v>1.1312934127978817E-2</v>
      </c>
      <c r="G115" s="311">
        <f>Size!G17</f>
        <v>56.302086062176784</v>
      </c>
      <c r="H115" s="215">
        <f>Size!H17</f>
        <v>-0.48384490245981482</v>
      </c>
      <c r="I115" s="312">
        <f>Size!I17</f>
        <v>2.1007959343057454</v>
      </c>
      <c r="J115" s="311">
        <f>Size!J17</f>
        <v>7.6946124306997987E-3</v>
      </c>
      <c r="K115" s="313">
        <f>Size!K17</f>
        <v>3.6761777130821351E-3</v>
      </c>
      <c r="L115" s="180">
        <f>Size!L17</f>
        <v>5085202194.7044382</v>
      </c>
      <c r="M115" s="314">
        <f>Size!M17</f>
        <v>75302303.286744118</v>
      </c>
      <c r="N115" s="173">
        <f>Size!N17</f>
        <v>1.5030700197371644E-2</v>
      </c>
      <c r="O115" s="315">
        <f>Size!O17</f>
        <v>1219054358.4228351</v>
      </c>
      <c r="P115" s="309">
        <f>Size!P17</f>
        <v>16573828.686872005</v>
      </c>
      <c r="Q115" s="173">
        <f>Size!Q17</f>
        <v>1.3783032886620821E-2</v>
      </c>
    </row>
    <row r="116" spans="2:17" x14ac:dyDescent="0.25">
      <c r="B116" s="439"/>
      <c r="C116" s="18" t="s">
        <v>235</v>
      </c>
      <c r="D116" s="27">
        <f>Size!D18</f>
        <v>71447135.45109728</v>
      </c>
      <c r="E116" s="309">
        <f>Size!E18</f>
        <v>-9752933.212760523</v>
      </c>
      <c r="F116" s="310">
        <f>Size!F18</f>
        <v>-0.12010991336884866</v>
      </c>
      <c r="G116" s="311">
        <f>Size!G18</f>
        <v>1.6618237063011947</v>
      </c>
      <c r="H116" s="215">
        <f>Size!H18</f>
        <v>-0.26462899581942745</v>
      </c>
      <c r="I116" s="312">
        <f>Size!I18</f>
        <v>2.5496895441588983</v>
      </c>
      <c r="J116" s="311">
        <f>Size!J18</f>
        <v>-0.19905627973159179</v>
      </c>
      <c r="K116" s="313">
        <f>Size!K18</f>
        <v>-7.241712856878621E-2</v>
      </c>
      <c r="L116" s="180">
        <f>Size!L18</f>
        <v>182168014.21976727</v>
      </c>
      <c r="M116" s="314">
        <f>Size!M18</f>
        <v>-41030335.419632912</v>
      </c>
      <c r="N116" s="173">
        <f>Size!N18</f>
        <v>-0.18382902689881725</v>
      </c>
      <c r="O116" s="315">
        <f>Size!O18</f>
        <v>23577374.738339096</v>
      </c>
      <c r="P116" s="309">
        <f>Size!P18</f>
        <v>-3857039.701875031</v>
      </c>
      <c r="Q116" s="173">
        <f>Size!Q18</f>
        <v>-0.14059128946529564</v>
      </c>
    </row>
    <row r="117" spans="2:17" x14ac:dyDescent="0.25">
      <c r="B117" s="439"/>
      <c r="C117" s="18" t="s">
        <v>236</v>
      </c>
      <c r="D117" s="27">
        <f>Size!D19</f>
        <v>52361742.091426194</v>
      </c>
      <c r="E117" s="309">
        <f>Size!E19</f>
        <v>2861399.4391948208</v>
      </c>
      <c r="F117" s="310">
        <f>Size!F19</f>
        <v>5.7805649130508285E-2</v>
      </c>
      <c r="G117" s="311">
        <f>Size!G19</f>
        <v>1.2179072507437352</v>
      </c>
      <c r="H117" s="215">
        <f>Size!H19</f>
        <v>4.3523159357706342E-2</v>
      </c>
      <c r="I117" s="312">
        <f>Size!I19</f>
        <v>1.8802993070874614</v>
      </c>
      <c r="J117" s="311">
        <f>Size!J19</f>
        <v>2.7091945472185852E-2</v>
      </c>
      <c r="K117" s="313">
        <f>Size!K19</f>
        <v>1.4618949845187438E-2</v>
      </c>
      <c r="L117" s="180">
        <f>Size!L19</f>
        <v>98455747.372401029</v>
      </c>
      <c r="M117" s="314">
        <f>Size!M19</f>
        <v>6721347.9668072313</v>
      </c>
      <c r="N117" s="173">
        <f>Size!N19</f>
        <v>7.3269656861103025E-2</v>
      </c>
      <c r="O117" s="315">
        <f>Size!O19</f>
        <v>14658115.005380332</v>
      </c>
      <c r="P117" s="309">
        <f>Size!P19</f>
        <v>809811.72759121656</v>
      </c>
      <c r="Q117" s="173">
        <f>Size!Q19</f>
        <v>5.8477324719631872E-2</v>
      </c>
    </row>
    <row r="118" spans="2:17" x14ac:dyDescent="0.25">
      <c r="B118" s="439"/>
      <c r="C118" s="18" t="s">
        <v>237</v>
      </c>
      <c r="D118" s="27">
        <f>Size!D20</f>
        <v>1026737524.133655</v>
      </c>
      <c r="E118" s="309">
        <f>Size!E20</f>
        <v>14259000.545726418</v>
      </c>
      <c r="F118" s="310">
        <f>Size!F20</f>
        <v>1.4083262225846214E-2</v>
      </c>
      <c r="G118" s="311">
        <f>Size!G20</f>
        <v>23.881387923833106</v>
      </c>
      <c r="H118" s="215">
        <f>Size!H20</f>
        <v>-0.13942904960410729</v>
      </c>
      <c r="I118" s="312">
        <f>Size!I20</f>
        <v>1.6744704053870538</v>
      </c>
      <c r="J118" s="311">
        <f>Size!J20</f>
        <v>6.0632325511251306E-2</v>
      </c>
      <c r="K118" s="313">
        <f>Size!K20</f>
        <v>3.7570265733175311E-2</v>
      </c>
      <c r="L118" s="180">
        <f>Size!L20</f>
        <v>1719241598.2621813</v>
      </c>
      <c r="M118" s="314">
        <f>Size!M20</f>
        <v>85265201.83955121</v>
      </c>
      <c r="N118" s="173">
        <f>Size!N20</f>
        <v>5.2182639863236589E-2</v>
      </c>
      <c r="O118" s="315">
        <f>Size!O20</f>
        <v>255859368.87655717</v>
      </c>
      <c r="P118" s="309">
        <f>Size!P20</f>
        <v>3513195.1768368483</v>
      </c>
      <c r="Q118" s="173">
        <f>Size!Q20</f>
        <v>1.3922125805709184E-2</v>
      </c>
    </row>
    <row r="119" spans="2:17" x14ac:dyDescent="0.25">
      <c r="B119" s="439"/>
      <c r="C119" s="18" t="s">
        <v>238</v>
      </c>
      <c r="D119" s="27">
        <f>Size!D21</f>
        <v>488809377.10137945</v>
      </c>
      <c r="E119" s="309">
        <f>Size!E21</f>
        <v>16191177.547054946</v>
      </c>
      <c r="F119" s="310">
        <f>Size!F21</f>
        <v>3.4258472403989326E-2</v>
      </c>
      <c r="G119" s="311">
        <f>Size!G21</f>
        <v>11.369455270678978</v>
      </c>
      <c r="H119" s="215">
        <f>Size!H21</f>
        <v>0.15669864886019091</v>
      </c>
      <c r="I119" s="312">
        <f>Size!I21</f>
        <v>4.2708309683526826</v>
      </c>
      <c r="J119" s="311">
        <f>Size!J21</f>
        <v>3.1106996348329474E-2</v>
      </c>
      <c r="K119" s="313">
        <f>Size!K21</f>
        <v>7.3370333903184431E-3</v>
      </c>
      <c r="L119" s="180">
        <f>Size!L21</f>
        <v>2087622225.3457558</v>
      </c>
      <c r="M119" s="314">
        <f>Size!M21</f>
        <v>83851515.089749098</v>
      </c>
      <c r="N119" s="173">
        <f>Size!N21</f>
        <v>4.1846861350237033E-2</v>
      </c>
      <c r="O119" s="315">
        <f>Size!O21</f>
        <v>572583891.68365312</v>
      </c>
      <c r="P119" s="309">
        <f>Size!P21</f>
        <v>13437971.47589469</v>
      </c>
      <c r="Q119" s="173">
        <f>Size!Q21</f>
        <v>2.4033031432835323E-2</v>
      </c>
    </row>
    <row r="120" spans="2:17" ht="15" thickBot="1" x14ac:dyDescent="0.3">
      <c r="B120" s="439"/>
      <c r="C120" s="21" t="s">
        <v>239</v>
      </c>
      <c r="D120" s="316">
        <f>Size!D22</f>
        <v>66654416.911262676</v>
      </c>
      <c r="E120" s="317">
        <f>Size!E22</f>
        <v>-7050184.4690462947</v>
      </c>
      <c r="F120" s="318">
        <f>Size!F22</f>
        <v>-9.5654604149719102E-2</v>
      </c>
      <c r="G120" s="319">
        <f>Size!G22</f>
        <v>1.5503475325282394</v>
      </c>
      <c r="H120" s="320">
        <f>Size!H22</f>
        <v>-0.19827695540915413</v>
      </c>
      <c r="I120" s="321">
        <f>Size!I22</f>
        <v>1.7976999235611579</v>
      </c>
      <c r="J120" s="319">
        <f>Size!J22</f>
        <v>1.2015632804880383E-2</v>
      </c>
      <c r="K120" s="322">
        <f>Size!K22</f>
        <v>6.7288673967062186E-3</v>
      </c>
      <c r="L120" s="323">
        <f>Size!L22</f>
        <v>119824640.18639046</v>
      </c>
      <c r="M120" s="324">
        <f>Size!M22</f>
        <v>-11788508.654880717</v>
      </c>
      <c r="N120" s="325">
        <f>Size!N22</f>
        <v>-8.9569383900220789E-2</v>
      </c>
      <c r="O120" s="326">
        <f>Size!O22</f>
        <v>10256459.7010746</v>
      </c>
      <c r="P120" s="317">
        <f>Size!P22</f>
        <v>-1467395.7425336204</v>
      </c>
      <c r="Q120" s="325">
        <f>Size!Q22</f>
        <v>-0.12516324084613617</v>
      </c>
    </row>
    <row r="121" spans="2:17" x14ac:dyDescent="0.25">
      <c r="B121" s="438" t="s">
        <v>35</v>
      </c>
      <c r="C121" s="24" t="s">
        <v>288</v>
      </c>
      <c r="D121" s="183">
        <f>Organic!D11</f>
        <v>182180391.98081198</v>
      </c>
      <c r="E121" s="23">
        <f>Organic!E11</f>
        <v>-9814148.0853736401</v>
      </c>
      <c r="F121" s="194">
        <f>Organic!F11</f>
        <v>-5.1116808227934199E-2</v>
      </c>
      <c r="G121" s="202">
        <f>Organic!G11</f>
        <v>4.2374224285615893</v>
      </c>
      <c r="H121" s="217">
        <f>Organic!H11</f>
        <v>-0.31760328248855352</v>
      </c>
      <c r="I121" s="198">
        <f>Organic!I11</f>
        <v>3.0773172986942101</v>
      </c>
      <c r="J121" s="202">
        <f>Organic!J11</f>
        <v>0.61655631394016286</v>
      </c>
      <c r="K121" s="205">
        <f>Organic!K11</f>
        <v>0.2505551403651613</v>
      </c>
      <c r="L121" s="207">
        <f>Organic!L11</f>
        <v>560626871.72544467</v>
      </c>
      <c r="M121" s="211">
        <f>Organic!M11</f>
        <v>88174198.244777381</v>
      </c>
      <c r="N121" s="209">
        <f>Organic!N11</f>
        <v>0.18663075307665808</v>
      </c>
      <c r="O121" s="22">
        <f>Organic!O11</f>
        <v>100425892.54444373</v>
      </c>
      <c r="P121" s="23">
        <f>Organic!P11</f>
        <v>3689724.6932677627</v>
      </c>
      <c r="Q121" s="209">
        <f>Organic!Q11</f>
        <v>3.8142142439880712E-2</v>
      </c>
    </row>
    <row r="122" spans="2:17" ht="15" thickBot="1" x14ac:dyDescent="0.3">
      <c r="B122" s="440"/>
      <c r="C122" s="25" t="s">
        <v>289</v>
      </c>
      <c r="D122" s="184">
        <f>Organic!D12</f>
        <v>4117140599.7819443</v>
      </c>
      <c r="E122" s="17">
        <f>Organic!E12</f>
        <v>94130609.787605286</v>
      </c>
      <c r="F122" s="195">
        <f>Organic!F12</f>
        <v>2.339805519293223E-2</v>
      </c>
      <c r="G122" s="203">
        <f>Organic!G12</f>
        <v>95.7625775714382</v>
      </c>
      <c r="H122" s="218">
        <f>Organic!H12</f>
        <v>0.31760328248859082</v>
      </c>
      <c r="I122" s="199">
        <f>Organic!I12</f>
        <v>2.2668441439889566</v>
      </c>
      <c r="J122" s="203">
        <f>Organic!J12</f>
        <v>1.6873209525674504E-2</v>
      </c>
      <c r="K122" s="206">
        <f>Organic!K12</f>
        <v>7.4993011097272298E-3</v>
      </c>
      <c r="L122" s="208">
        <f>Organic!L12</f>
        <v>9332916058.5948811</v>
      </c>
      <c r="M122" s="212">
        <f>Organic!M12</f>
        <v>281260512.05219841</v>
      </c>
      <c r="N122" s="210">
        <f>Organic!N12</f>
        <v>3.1072825363933233E-2</v>
      </c>
      <c r="O122" s="16">
        <f>Organic!O12</f>
        <v>2110042103.6609089</v>
      </c>
      <c r="P122" s="17">
        <f>Organic!P12</f>
        <v>52574646.89443326</v>
      </c>
      <c r="Q122" s="210">
        <f>Organic!Q12</f>
        <v>2.5553087958465108E-2</v>
      </c>
    </row>
    <row r="123" spans="2:17" x14ac:dyDescent="0.25">
      <c r="B123" s="438" t="s">
        <v>290</v>
      </c>
      <c r="C123" s="13" t="s">
        <v>291</v>
      </c>
      <c r="D123" s="26">
        <f>Form!D11</f>
        <v>719686186.06250501</v>
      </c>
      <c r="E123" s="15">
        <f>Form!E11</f>
        <v>24002326.124810457</v>
      </c>
      <c r="F123" s="171">
        <f>Form!F11</f>
        <v>3.4501772294904337E-2</v>
      </c>
      <c r="G123" s="222">
        <f>Form!G11</f>
        <v>16.739531368822647</v>
      </c>
      <c r="H123" s="223">
        <f>Form!H11</f>
        <v>0.23459394879801465</v>
      </c>
      <c r="I123" s="224">
        <f>Form!I11</f>
        <v>2.4156610688789448</v>
      </c>
      <c r="J123" s="222">
        <f>Form!J11</f>
        <v>1.6276759193800228E-2</v>
      </c>
      <c r="K123" s="225">
        <f>Form!K11</f>
        <v>6.7837232777170735E-3</v>
      </c>
      <c r="L123" s="226">
        <f>Form!L11</f>
        <v>1738517901.4811621</v>
      </c>
      <c r="M123" s="170">
        <f>Form!M11</f>
        <v>69304963.445460081</v>
      </c>
      <c r="N123" s="172">
        <f>Form!N11</f>
        <v>4.1519546048460927E-2</v>
      </c>
      <c r="O123" s="14">
        <f>Form!O11</f>
        <v>376178242.22331876</v>
      </c>
      <c r="P123" s="15">
        <f>Form!P11</f>
        <v>14594847.289491773</v>
      </c>
      <c r="Q123" s="172">
        <f>Form!Q11</f>
        <v>4.0363709987740894E-2</v>
      </c>
    </row>
    <row r="124" spans="2:17" ht="15" thickBot="1" x14ac:dyDescent="0.3">
      <c r="B124" s="440"/>
      <c r="C124" s="21" t="s">
        <v>225</v>
      </c>
      <c r="D124" s="30">
        <f>Form!D12</f>
        <v>3579634805.7003069</v>
      </c>
      <c r="E124" s="20">
        <f>Form!E12</f>
        <v>60314135.577458382</v>
      </c>
      <c r="F124" s="167">
        <f>Form!F12</f>
        <v>1.7138005095555273E-2</v>
      </c>
      <c r="G124" s="214">
        <f>Form!G12</f>
        <v>83.260468631178426</v>
      </c>
      <c r="H124" s="220">
        <f>Form!H12</f>
        <v>-0.23459394879714068</v>
      </c>
      <c r="I124" s="213">
        <f>Form!I12</f>
        <v>2.2781723475961173</v>
      </c>
      <c r="J124" s="214">
        <f>Form!J12</f>
        <v>4.6237261750861958E-2</v>
      </c>
      <c r="K124" s="179">
        <f>Form!K12</f>
        <v>2.0716221562219611E-2</v>
      </c>
      <c r="L124" s="181">
        <f>Form!L12</f>
        <v>8155025028.8390388</v>
      </c>
      <c r="M124" s="168">
        <f>Form!M12</f>
        <v>300129746.85141754</v>
      </c>
      <c r="N124" s="174">
        <f>Form!N12</f>
        <v>3.8209261368468812E-2</v>
      </c>
      <c r="O124" s="19">
        <f>Form!O12</f>
        <v>1834289753.9820347</v>
      </c>
      <c r="P124" s="20">
        <f>Form!P12</f>
        <v>41669524.298208952</v>
      </c>
      <c r="Q124" s="174">
        <f>Form!Q12</f>
        <v>2.3245037408485807E-2</v>
      </c>
    </row>
    <row r="125" spans="2:17" x14ac:dyDescent="0.25">
      <c r="B125" s="439" t="s">
        <v>292</v>
      </c>
      <c r="C125" s="13" t="s">
        <v>37</v>
      </c>
      <c r="D125" s="162">
        <f>'Package Type'!D17</f>
        <v>157526591.52810547</v>
      </c>
      <c r="E125" s="32">
        <f>'Package Type'!E17</f>
        <v>2406375.4578567743</v>
      </c>
      <c r="F125" s="196">
        <f>'Package Type'!F17</f>
        <v>1.551297128652147E-2</v>
      </c>
      <c r="G125" s="204">
        <f>'Package Type'!G17</f>
        <v>3.6639876815412644</v>
      </c>
      <c r="H125" s="219">
        <f>'Package Type'!H17</f>
        <v>-1.6203287743907335E-2</v>
      </c>
      <c r="I125" s="200">
        <f>'Package Type'!I17</f>
        <v>5.4970183403066137</v>
      </c>
      <c r="J125" s="204">
        <f>'Package Type'!J17</f>
        <v>-0.131609923735164</v>
      </c>
      <c r="K125" s="186">
        <f>'Package Type'!K17</f>
        <v>-2.3382237653878778E-2</v>
      </c>
      <c r="L125" s="187">
        <f>'Package Type'!L17</f>
        <v>865926562.71598423</v>
      </c>
      <c r="M125" s="188">
        <f>'Package Type'!M17</f>
        <v>-7187469.7812851667</v>
      </c>
      <c r="N125" s="189">
        <f>'Package Type'!N17</f>
        <v>-8.2319943486965381E-3</v>
      </c>
      <c r="O125" s="31">
        <f>'Package Type'!O17</f>
        <v>216498344.82125697</v>
      </c>
      <c r="P125" s="32">
        <f>'Package Type'!P17</f>
        <v>4350132.8957293928</v>
      </c>
      <c r="Q125" s="189">
        <f>'Package Type'!Q17</f>
        <v>2.0505159370640662E-2</v>
      </c>
    </row>
    <row r="126" spans="2:17" x14ac:dyDescent="0.25">
      <c r="B126" s="439"/>
      <c r="C126" s="18" t="s">
        <v>227</v>
      </c>
      <c r="D126" s="27">
        <f>'Package Type'!D18</f>
        <v>52037069.485935219</v>
      </c>
      <c r="E126" s="309">
        <f>'Package Type'!E18</f>
        <v>2495320.2428732514</v>
      </c>
      <c r="F126" s="310">
        <f>'Package Type'!F18</f>
        <v>5.0368028602112924E-2</v>
      </c>
      <c r="G126" s="311">
        <f>'Package Type'!G18</f>
        <v>1.2103555325511874</v>
      </c>
      <c r="H126" s="215">
        <f>'Package Type'!H18</f>
        <v>3.4989079449167626E-2</v>
      </c>
      <c r="I126" s="312">
        <f>'Package Type'!I18</f>
        <v>2.4370777063408755</v>
      </c>
      <c r="J126" s="311">
        <f>'Package Type'!J18</f>
        <v>-2.187215208863158E-2</v>
      </c>
      <c r="K126" s="313">
        <f>'Package Type'!K18</f>
        <v>-8.8949158575364288E-3</v>
      </c>
      <c r="L126" s="180">
        <f>'Package Type'!L18</f>
        <v>126818381.94748376</v>
      </c>
      <c r="M126" s="314">
        <f>'Package Type'!M18</f>
        <v>4997704.6599064022</v>
      </c>
      <c r="N126" s="173">
        <f>'Package Type'!N18</f>
        <v>4.1025093368250727E-2</v>
      </c>
      <c r="O126" s="315">
        <f>'Package Type'!O18</f>
        <v>23626716.696098063</v>
      </c>
      <c r="P126" s="309">
        <f>'Package Type'!P18</f>
        <v>851798.88275820389</v>
      </c>
      <c r="Q126" s="173">
        <f>'Package Type'!Q18</f>
        <v>3.7400744526914748E-2</v>
      </c>
    </row>
    <row r="127" spans="2:17" x14ac:dyDescent="0.25">
      <c r="B127" s="439"/>
      <c r="C127" s="18" t="s">
        <v>228</v>
      </c>
      <c r="D127" s="27">
        <f>'Package Type'!D19</f>
        <v>1628454026.7814572</v>
      </c>
      <c r="E127" s="309">
        <f>'Package Type'!E19</f>
        <v>38017974.766577959</v>
      </c>
      <c r="F127" s="310">
        <f>'Package Type'!F19</f>
        <v>2.3904120331285274E-2</v>
      </c>
      <c r="G127" s="311">
        <f>'Package Type'!G19</f>
        <v>37.877004994543903</v>
      </c>
      <c r="H127" s="215">
        <f>'Package Type'!H19</f>
        <v>0.14428037533601668</v>
      </c>
      <c r="I127" s="312">
        <f>'Package Type'!I19</f>
        <v>2.3307068460537925</v>
      </c>
      <c r="J127" s="311">
        <f>'Package Type'!J19</f>
        <v>0.13453216104098065</v>
      </c>
      <c r="K127" s="313">
        <f>'Package Type'!K19</f>
        <v>6.1257495571303257E-2</v>
      </c>
      <c r="L127" s="180">
        <f>'Package Type'!L19</f>
        <v>3795448948.7034082</v>
      </c>
      <c r="M127" s="314">
        <f>'Package Type'!M19</f>
        <v>302573553.13661098</v>
      </c>
      <c r="N127" s="173">
        <f>'Package Type'!N19</f>
        <v>8.6625922447918197E-2</v>
      </c>
      <c r="O127" s="315">
        <f>'Package Type'!O19</f>
        <v>850423343.7388314</v>
      </c>
      <c r="P127" s="309">
        <f>'Package Type'!P19</f>
        <v>35819841.673179507</v>
      </c>
      <c r="Q127" s="173">
        <f>'Package Type'!Q19</f>
        <v>4.3972118438416259E-2</v>
      </c>
    </row>
    <row r="128" spans="2:17" ht="15" customHeight="1" x14ac:dyDescent="0.25">
      <c r="B128" s="439"/>
      <c r="C128" s="18" t="s">
        <v>229</v>
      </c>
      <c r="D128" s="27">
        <f>'Package Type'!D20</f>
        <v>61088520.693324886</v>
      </c>
      <c r="E128" s="309">
        <f>'Package Type'!E20</f>
        <v>34170324.413022012</v>
      </c>
      <c r="F128" s="310">
        <f>'Package Type'!F20</f>
        <v>1.2694135987865507</v>
      </c>
      <c r="G128" s="311">
        <f>'Package Type'!G20</f>
        <v>1.4208876427316484</v>
      </c>
      <c r="H128" s="215">
        <f>'Package Type'!H20</f>
        <v>0.78225971034562358</v>
      </c>
      <c r="I128" s="312">
        <f>'Package Type'!I20</f>
        <v>2.6143244199710045</v>
      </c>
      <c r="J128" s="311">
        <f>'Package Type'!J20</f>
        <v>-0.17037716586400053</v>
      </c>
      <c r="K128" s="313">
        <f>'Package Type'!K20</f>
        <v>-6.1183276057535693E-2</v>
      </c>
      <c r="L128" s="180">
        <f>'Package Type'!L20</f>
        <v>159705211.42846328</v>
      </c>
      <c r="M128" s="314">
        <f>'Package Type'!M20</f>
        <v>84746067.558885947</v>
      </c>
      <c r="N128" s="173">
        <f>'Package Type'!N20</f>
        <v>1.1305634400832678</v>
      </c>
      <c r="O128" s="315">
        <f>'Package Type'!O20</f>
        <v>31564209.05626338</v>
      </c>
      <c r="P128" s="309">
        <f>'Package Type'!P20</f>
        <v>14257538.953915216</v>
      </c>
      <c r="Q128" s="173">
        <f>'Package Type'!Q20</f>
        <v>0.82381757262367628</v>
      </c>
    </row>
    <row r="129" spans="2:20" x14ac:dyDescent="0.25">
      <c r="B129" s="439"/>
      <c r="C129" s="18" t="s">
        <v>230</v>
      </c>
      <c r="D129" s="27">
        <f>'Package Type'!D21</f>
        <v>1558439.9397353076</v>
      </c>
      <c r="E129" s="309">
        <f>'Package Type'!E21</f>
        <v>320010.05429955502</v>
      </c>
      <c r="F129" s="310">
        <f>'Package Type'!F21</f>
        <v>0.25839981581755567</v>
      </c>
      <c r="G129" s="311">
        <f>'Package Type'!G21</f>
        <v>3.624851325874906E-2</v>
      </c>
      <c r="H129" s="215">
        <f>'Package Type'!H21</f>
        <v>6.8670528924901775E-3</v>
      </c>
      <c r="I129" s="312">
        <f>'Package Type'!I21</f>
        <v>3.337834948832592</v>
      </c>
      <c r="J129" s="311">
        <f>'Package Type'!J21</f>
        <v>0.10112343319249995</v>
      </c>
      <c r="K129" s="313">
        <f>'Package Type'!K21</f>
        <v>3.1242646341467901E-2</v>
      </c>
      <c r="L129" s="180">
        <f>'Package Type'!L21</f>
        <v>5201815.2965050684</v>
      </c>
      <c r="M129" s="314">
        <f>'Package Type'!M21</f>
        <v>1193375.0250023282</v>
      </c>
      <c r="N129" s="173">
        <f>'Package Type'!N21</f>
        <v>0.29771555621931195</v>
      </c>
      <c r="O129" s="315">
        <f>'Package Type'!O21</f>
        <v>1387007.6610011617</v>
      </c>
      <c r="P129" s="309">
        <f>'Package Type'!P21</f>
        <v>229748.69440122042</v>
      </c>
      <c r="Q129" s="173">
        <f>'Package Type'!Q21</f>
        <v>0.19852833378878751</v>
      </c>
    </row>
    <row r="130" spans="2:20" x14ac:dyDescent="0.25">
      <c r="B130" s="439"/>
      <c r="C130" s="18" t="s">
        <v>231</v>
      </c>
      <c r="D130" s="27">
        <f>'Package Type'!D22</f>
        <v>2347717958.1227727</v>
      </c>
      <c r="E130" s="309">
        <f>'Package Type'!E22</f>
        <v>7054916.4218029976</v>
      </c>
      <c r="F130" s="310">
        <f>'Package Type'!F22</f>
        <v>3.0140675082715707E-3</v>
      </c>
      <c r="G130" s="311">
        <f>'Package Type'!G22</f>
        <v>54.606714935238749</v>
      </c>
      <c r="H130" s="215">
        <f>'Package Type'!H22</f>
        <v>-0.92497014381272891</v>
      </c>
      <c r="I130" s="312">
        <f>'Package Type'!I22</f>
        <v>2.0195465139868647</v>
      </c>
      <c r="J130" s="311">
        <f>'Package Type'!J22</f>
        <v>-1.6919013671759853E-2</v>
      </c>
      <c r="K130" s="313">
        <f>'Package Type'!K22</f>
        <v>-8.3080285140952354E-3</v>
      </c>
      <c r="L130" s="180">
        <f>'Package Type'!L22</f>
        <v>4741325618.151206</v>
      </c>
      <c r="M130" s="314">
        <f>'Package Type'!M22</f>
        <v>-25353978.137400627</v>
      </c>
      <c r="N130" s="173">
        <f>'Package Type'!N22</f>
        <v>-5.3190019646257606E-3</v>
      </c>
      <c r="O130" s="315">
        <f>'Package Type'!O22</f>
        <v>1057608731.5421529</v>
      </c>
      <c r="P130" s="309">
        <f>'Package Type'!P22</f>
        <v>1613385.0890974998</v>
      </c>
      <c r="Q130" s="173">
        <f>'Package Type'!Q22</f>
        <v>1.5278335217258682E-3</v>
      </c>
    </row>
    <row r="131" spans="2:20" x14ac:dyDescent="0.25">
      <c r="B131" s="439"/>
      <c r="C131" s="18" t="s">
        <v>232</v>
      </c>
      <c r="D131" s="27">
        <f>'Package Type'!D23</f>
        <v>46405810.584510945</v>
      </c>
      <c r="E131" s="309">
        <f>'Package Type'!E23</f>
        <v>-3711043.4180385768</v>
      </c>
      <c r="F131" s="310">
        <f>'Package Type'!F23</f>
        <v>-7.4047812694902806E-2</v>
      </c>
      <c r="G131" s="311">
        <f>'Package Type'!G23</f>
        <v>1.0793753402786537</v>
      </c>
      <c r="H131" s="215">
        <f>'Package Type'!H23</f>
        <v>-0.10963533919100188</v>
      </c>
      <c r="I131" s="312">
        <f>'Package Type'!I23</f>
        <v>4.0891554130016008</v>
      </c>
      <c r="J131" s="311">
        <f>'Package Type'!J23</f>
        <v>0.34032677469843708</v>
      </c>
      <c r="K131" s="313">
        <f>'Package Type'!K23</f>
        <v>9.0782163586031389E-2</v>
      </c>
      <c r="L131" s="180">
        <f>'Package Type'!L23</f>
        <v>189760571.54637989</v>
      </c>
      <c r="M131" s="314">
        <f>'Package Type'!M23</f>
        <v>1881073.9999637008</v>
      </c>
      <c r="N131" s="173">
        <f>'Package Type'!N23</f>
        <v>1.0012130245871963E-2</v>
      </c>
      <c r="O131" s="315">
        <f>'Package Type'!O23</f>
        <v>27727737.341593806</v>
      </c>
      <c r="P131" s="309">
        <f>'Package Type'!P23</f>
        <v>-1813347.8932705671</v>
      </c>
      <c r="Q131" s="173">
        <f>'Package Type'!Q23</f>
        <v>-6.1383929495266304E-2</v>
      </c>
      <c r="T131" s="29"/>
    </row>
    <row r="132" spans="2:20" ht="15" thickBot="1" x14ac:dyDescent="0.3">
      <c r="B132" s="439"/>
      <c r="C132" s="21" t="s">
        <v>233</v>
      </c>
      <c r="D132" s="316">
        <f>'Package Type'!D24</f>
        <v>357011.42713558674</v>
      </c>
      <c r="E132" s="317">
        <f>'Package Type'!E24</f>
        <v>-28600.728581045521</v>
      </c>
      <c r="F132" s="318">
        <f>'Package Type'!F24</f>
        <v>-7.4169675818162778E-2</v>
      </c>
      <c r="G132" s="319">
        <f>'Package Type'!G24</f>
        <v>8.303902588794803E-3</v>
      </c>
      <c r="H132" s="320">
        <f>'Package Type'!H24</f>
        <v>-8.4465592321927851E-4</v>
      </c>
      <c r="I132" s="321">
        <f>'Package Type'!I24</f>
        <v>3.2472554597032661</v>
      </c>
      <c r="J132" s="319">
        <f>'Package Type'!J24</f>
        <v>0.21489793798451329</v>
      </c>
      <c r="K132" s="322">
        <f>'Package Type'!K24</f>
        <v>7.0868272110179223E-2</v>
      </c>
      <c r="L132" s="323">
        <f>'Package Type'!L24</f>
        <v>1159307.3059424888</v>
      </c>
      <c r="M132" s="324">
        <f>'Package Type'!M24</f>
        <v>-10006.614911023993</v>
      </c>
      <c r="N132" s="325">
        <f>'Package Type'!N24</f>
        <v>-8.5576804761888954E-3</v>
      </c>
      <c r="O132" s="326">
        <f>'Package Type'!O24</f>
        <v>370046.64199960232</v>
      </c>
      <c r="P132" s="317">
        <f>'Package Type'!P24</f>
        <v>-35336.183058449591</v>
      </c>
      <c r="Q132" s="325">
        <f>'Package Type'!Q24</f>
        <v>-8.7167439946153003E-2</v>
      </c>
    </row>
    <row r="133" spans="2:20" ht="15.65" customHeight="1" thickBot="1" x14ac:dyDescent="0.3">
      <c r="B133" s="438" t="s">
        <v>293</v>
      </c>
      <c r="C133" s="158" t="s">
        <v>44</v>
      </c>
      <c r="D133" s="163">
        <f>'Sugar Content'!D13</f>
        <v>4299320991.7627659</v>
      </c>
      <c r="E133" s="164">
        <f>'Sugar Content'!E13</f>
        <v>84316461.702232838</v>
      </c>
      <c r="F133" s="175">
        <f>'Sugar Content'!F13</f>
        <v>2.0003884005558102E-2</v>
      </c>
      <c r="G133" s="201">
        <f>'Sugar Content'!G13</f>
        <v>100</v>
      </c>
      <c r="H133" s="216">
        <f>'Sugar Content'!H13</f>
        <v>5.6843418860808015E-14</v>
      </c>
      <c r="I133" s="197">
        <f>'Sugar Content'!I13</f>
        <v>2.3011873152238942</v>
      </c>
      <c r="J133" s="201">
        <f>'Sugar Content'!J13</f>
        <v>4.1614839773539636E-2</v>
      </c>
      <c r="K133" s="191">
        <f>'Sugar Content'!K13</f>
        <v>1.8417129888805801E-2</v>
      </c>
      <c r="L133" s="192">
        <f>'Sugar Content'!L13</f>
        <v>9893542930.3202896</v>
      </c>
      <c r="M133" s="176">
        <f>'Sugar Content'!M13</f>
        <v>369434710.2969532</v>
      </c>
      <c r="N133" s="178">
        <f>'Sugar Content'!N13</f>
        <v>3.8789428024374968E-2</v>
      </c>
      <c r="O133" s="182">
        <f>'Sugar Content'!O13</f>
        <v>2210467996.2053528</v>
      </c>
      <c r="P133" s="164">
        <f>'Sugar Content'!P13</f>
        <v>56264371.587701321</v>
      </c>
      <c r="Q133" s="193">
        <f>'Sugar Content'!Q13</f>
        <v>2.6118409116356239E-2</v>
      </c>
    </row>
    <row r="134" spans="2:20" ht="15.65" customHeight="1" x14ac:dyDescent="0.25">
      <c r="B134" s="452"/>
      <c r="C134" s="13" t="s">
        <v>31</v>
      </c>
      <c r="D134" s="162">
        <f>'Sugar Content'!D14</f>
        <v>3894072578.6645398</v>
      </c>
      <c r="E134" s="32">
        <f>'Sugar Content'!E14</f>
        <v>58355023.711891651</v>
      </c>
      <c r="F134" s="185">
        <f>'Sugar Content'!F14</f>
        <v>1.5213587256064802E-2</v>
      </c>
      <c r="G134" s="204">
        <f>'Sugar Content'!G14</f>
        <v>90.574129871329518</v>
      </c>
      <c r="H134" s="219">
        <f>'Sugar Content'!H14</f>
        <v>-0.42737505226212136</v>
      </c>
      <c r="I134" s="200">
        <f>'Sugar Content'!I14</f>
        <v>2.3219703335029065</v>
      </c>
      <c r="J134" s="204">
        <f>'Sugar Content'!J14</f>
        <v>5.1146277532093887E-2</v>
      </c>
      <c r="K134" s="186">
        <f>'Sugar Content'!K14</f>
        <v>2.252322340764884E-2</v>
      </c>
      <c r="L134" s="187">
        <f>'Sugar Content'!L14</f>
        <v>9041921004.1662254</v>
      </c>
      <c r="M134" s="188">
        <f>'Sugar Content'!M14</f>
        <v>331681308.47020531</v>
      </c>
      <c r="N134" s="189">
        <f>'Sugar Content'!N14</f>
        <v>3.8079469688313924E-2</v>
      </c>
      <c r="O134" s="31">
        <f>'Sugar Content'!O14</f>
        <v>2012643016.2072196</v>
      </c>
      <c r="P134" s="32">
        <f>'Sugar Content'!P14</f>
        <v>46388345.258683443</v>
      </c>
      <c r="Q134" s="190">
        <f>'Sugar Content'!Q14</f>
        <v>2.3592236521582096E-2</v>
      </c>
    </row>
    <row r="135" spans="2:20" ht="15.65" customHeight="1" x14ac:dyDescent="0.25">
      <c r="B135" s="452"/>
      <c r="C135" s="18" t="s">
        <v>294</v>
      </c>
      <c r="D135" s="27">
        <f>'Sugar Content'!D15</f>
        <v>401932523.25282902</v>
      </c>
      <c r="E135" s="309">
        <f>'Sugar Content'!E15</f>
        <v>26588645.112233579</v>
      </c>
      <c r="F135" s="349">
        <f>'Sugar Content'!F15</f>
        <v>7.0838094506696786E-2</v>
      </c>
      <c r="G135" s="311">
        <f>'Sugar Content'!G15</f>
        <v>9.348744232470823</v>
      </c>
      <c r="H135" s="215">
        <f>'Sugar Content'!H15</f>
        <v>0.44379821251471085</v>
      </c>
      <c r="I135" s="312">
        <f>'Sugar Content'!I15</f>
        <v>2.0861007290875269</v>
      </c>
      <c r="J135" s="311">
        <f>'Sugar Content'!J15</f>
        <v>-3.936004934520243E-2</v>
      </c>
      <c r="K135" s="313">
        <f>'Sugar Content'!K15</f>
        <v>-1.8518360698345004E-2</v>
      </c>
      <c r="L135" s="180">
        <f>'Sugar Content'!L15</f>
        <v>838471729.80171597</v>
      </c>
      <c r="M135" s="314">
        <f>'Sugar Content'!M15</f>
        <v>40693038.38904655</v>
      </c>
      <c r="N135" s="173">
        <f>'Sugar Content'!N15</f>
        <v>5.1007928423093388E-2</v>
      </c>
      <c r="O135" s="315">
        <f>'Sugar Content'!O15</f>
        <v>194632732.50086388</v>
      </c>
      <c r="P135" s="309">
        <f>'Sugar Content'!P15</f>
        <v>10800575.391840845</v>
      </c>
      <c r="Q135" s="165">
        <f>'Sugar Content'!Q15</f>
        <v>5.8752372608212845E-2</v>
      </c>
    </row>
    <row r="136" spans="2:20" ht="15.65" customHeight="1" thickBot="1" x14ac:dyDescent="0.3">
      <c r="B136" s="453"/>
      <c r="C136" s="21" t="s">
        <v>295</v>
      </c>
      <c r="D136" s="30">
        <f>'Sugar Content'!D16</f>
        <v>3315889.8453561217</v>
      </c>
      <c r="E136" s="20">
        <f>'Sugar Content'!E16</f>
        <v>-627207.12192110345</v>
      </c>
      <c r="F136" s="166">
        <f>'Sugar Content'!F16</f>
        <v>-0.15906459494304562</v>
      </c>
      <c r="G136" s="214">
        <f>'Sugar Content'!G16</f>
        <v>7.7125896198705843E-2</v>
      </c>
      <c r="H136" s="220">
        <f>'Sugar Content'!H16</f>
        <v>-1.6423160253212027E-2</v>
      </c>
      <c r="I136" s="213">
        <f>'Sugar Content'!I16</f>
        <v>3.965812184854506</v>
      </c>
      <c r="J136" s="214">
        <f>'Sugar Content'!J16</f>
        <v>-0.1146943429260161</v>
      </c>
      <c r="K136" s="179">
        <f>'Sugar Content'!K16</f>
        <v>-2.8107868997430792E-2</v>
      </c>
      <c r="L136" s="181">
        <f>'Sugar Content'!L16</f>
        <v>13150196.352348631</v>
      </c>
      <c r="M136" s="168">
        <f>'Sugar Content'!M16</f>
        <v>-2939636.5622976646</v>
      </c>
      <c r="N136" s="174">
        <f>'Sugar Content'!N16</f>
        <v>-0.18270149714368783</v>
      </c>
      <c r="O136" s="19">
        <f>'Sugar Content'!O16</f>
        <v>3192247.4972694456</v>
      </c>
      <c r="P136" s="20">
        <f>'Sugar Content'!P16</f>
        <v>-924549.06282303995</v>
      </c>
      <c r="Q136" s="169">
        <f>'Sugar Content'!Q16</f>
        <v>-0.2245797307026193</v>
      </c>
    </row>
    <row r="137" spans="2:20" x14ac:dyDescent="0.25">
      <c r="B137" s="33"/>
      <c r="C137" s="34"/>
      <c r="D137" s="35"/>
      <c r="E137" s="35"/>
      <c r="F137" s="36"/>
      <c r="G137" s="37"/>
      <c r="H137" s="37"/>
      <c r="I137" s="38"/>
      <c r="J137" s="38"/>
      <c r="K137" s="36"/>
      <c r="L137" s="39"/>
      <c r="M137" s="39"/>
      <c r="N137" s="36"/>
      <c r="O137" s="35"/>
      <c r="P137" s="35"/>
      <c r="Q137" s="36"/>
    </row>
    <row r="138" spans="2:20" ht="23.5" x14ac:dyDescent="0.25">
      <c r="B138" s="447" t="s">
        <v>250</v>
      </c>
      <c r="C138" s="447"/>
      <c r="D138" s="447"/>
      <c r="E138" s="447"/>
      <c r="F138" s="447"/>
      <c r="G138" s="447"/>
      <c r="H138" s="447"/>
      <c r="I138" s="447"/>
      <c r="J138" s="447"/>
      <c r="K138" s="447"/>
      <c r="L138" s="447"/>
      <c r="M138" s="447"/>
      <c r="N138" s="447"/>
      <c r="O138" s="447"/>
      <c r="P138" s="447"/>
      <c r="Q138" s="447"/>
    </row>
    <row r="139" spans="2:20" x14ac:dyDescent="0.25">
      <c r="B139" s="441" t="s">
        <v>262</v>
      </c>
      <c r="C139" s="441"/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</row>
    <row r="140" spans="2:20" ht="15" thickBot="1" x14ac:dyDescent="0.3">
      <c r="B140" s="441" t="str">
        <f>'HOME PAGE'!H7</f>
        <v>YTD ENDING 11-30-2025</v>
      </c>
      <c r="C140" s="441"/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</row>
    <row r="141" spans="2:20" x14ac:dyDescent="0.25">
      <c r="D141" s="442" t="s">
        <v>263</v>
      </c>
      <c r="E141" s="443"/>
      <c r="F141" s="444"/>
      <c r="G141" s="445" t="s">
        <v>264</v>
      </c>
      <c r="H141" s="446"/>
      <c r="I141" s="442" t="s">
        <v>265</v>
      </c>
      <c r="J141" s="443"/>
      <c r="K141" s="444"/>
      <c r="L141" s="445" t="s">
        <v>266</v>
      </c>
      <c r="M141" s="443"/>
      <c r="N141" s="446"/>
      <c r="O141" s="442" t="s">
        <v>267</v>
      </c>
      <c r="P141" s="443"/>
      <c r="Q141" s="444"/>
    </row>
    <row r="142" spans="2:20" s="11" customFormat="1" ht="29.5" thickBot="1" x14ac:dyDescent="0.3">
      <c r="C142" s="12"/>
      <c r="D142" s="268" t="s">
        <v>268</v>
      </c>
      <c r="E142" s="269" t="s">
        <v>269</v>
      </c>
      <c r="F142" s="270" t="s">
        <v>270</v>
      </c>
      <c r="G142" s="271" t="s">
        <v>268</v>
      </c>
      <c r="H142" s="273" t="s">
        <v>269</v>
      </c>
      <c r="I142" s="274" t="s">
        <v>268</v>
      </c>
      <c r="J142" s="272" t="s">
        <v>269</v>
      </c>
      <c r="K142" s="270" t="s">
        <v>270</v>
      </c>
      <c r="L142" s="271" t="s">
        <v>268</v>
      </c>
      <c r="M142" s="272" t="s">
        <v>269</v>
      </c>
      <c r="N142" s="273" t="s">
        <v>270</v>
      </c>
      <c r="O142" s="274" t="s">
        <v>268</v>
      </c>
      <c r="P142" s="272" t="s">
        <v>269</v>
      </c>
      <c r="Q142" s="270" t="s">
        <v>270</v>
      </c>
    </row>
    <row r="143" spans="2:20" ht="15" thickBot="1" x14ac:dyDescent="0.3">
      <c r="C143" s="158" t="s">
        <v>271</v>
      </c>
      <c r="D143" s="163">
        <f>SubSegments!D33</f>
        <v>3929653294.2964702</v>
      </c>
      <c r="E143" s="164">
        <f>SubSegments!E33</f>
        <v>73184805.590821266</v>
      </c>
      <c r="F143" s="177">
        <f>SubSegments!F33</f>
        <v>1.8977156381584846E-2</v>
      </c>
      <c r="G143" s="201">
        <f>SubSegments!G33</f>
        <v>99.999999999999986</v>
      </c>
      <c r="H143" s="216">
        <f>SubSegments!H33</f>
        <v>-1.4210854715202004E-14</v>
      </c>
      <c r="I143" s="197">
        <f>SubSegments!I33</f>
        <v>2.2985258878967403</v>
      </c>
      <c r="J143" s="201">
        <f>SubSegments!J33</f>
        <v>3.647145005660235E-2</v>
      </c>
      <c r="K143" s="191">
        <f>SubSegments!K33</f>
        <v>1.6123153115371588E-2</v>
      </c>
      <c r="L143" s="192">
        <f>SubSegments!L33</f>
        <v>9032409827.3991451</v>
      </c>
      <c r="M143" s="176">
        <f>SubSegments!M33</f>
        <v>308868168.13188171</v>
      </c>
      <c r="N143" s="178">
        <f>SubSegments!N33</f>
        <v>3.5406281094991089E-2</v>
      </c>
      <c r="O143" s="182">
        <f>SubSegments!O33</f>
        <v>2016304340.8506019</v>
      </c>
      <c r="P143" s="164">
        <f>SubSegments!P33</f>
        <v>49748448.354932308</v>
      </c>
      <c r="Q143" s="178">
        <f>SubSegments!Q33</f>
        <v>2.5297246086303064E-2</v>
      </c>
    </row>
    <row r="144" spans="2:20" x14ac:dyDescent="0.25">
      <c r="B144" s="435" t="s">
        <v>272</v>
      </c>
      <c r="C144" s="18" t="s">
        <v>26</v>
      </c>
      <c r="D144" s="275">
        <f>SubSegments!D34</f>
        <v>4927384.4427341651</v>
      </c>
      <c r="E144" s="276">
        <f>SubSegments!E34</f>
        <v>544797.21870075725</v>
      </c>
      <c r="F144" s="277">
        <f>SubSegments!F34</f>
        <v>0.12430949821447394</v>
      </c>
      <c r="G144" s="278">
        <f>SubSegments!G34</f>
        <v>0.12538980092431587</v>
      </c>
      <c r="H144" s="279">
        <f>SubSegments!H34</f>
        <v>1.1747300360170423E-2</v>
      </c>
      <c r="I144" s="280">
        <f>SubSegments!I34</f>
        <v>4.3983769083760862</v>
      </c>
      <c r="J144" s="278">
        <f>SubSegments!J34</f>
        <v>0.14122395898513318</v>
      </c>
      <c r="K144" s="281">
        <f>SubSegments!K34</f>
        <v>3.3173334541653547E-2</v>
      </c>
      <c r="L144" s="282">
        <f>SubSegments!L34</f>
        <v>21672493.951613523</v>
      </c>
      <c r="M144" s="283">
        <f>SubSegments!M34</f>
        <v>3015149.8248565905</v>
      </c>
      <c r="N144" s="284">
        <f>SubSegments!N34</f>
        <v>0.16160659332710134</v>
      </c>
      <c r="O144" s="285">
        <f>SubSegments!O34</f>
        <v>5378553.3879581271</v>
      </c>
      <c r="P144" s="276">
        <f>SubSegments!P34</f>
        <v>632388.70590821467</v>
      </c>
      <c r="Q144" s="284">
        <f>SubSegments!Q34</f>
        <v>0.13324204874304532</v>
      </c>
    </row>
    <row r="145" spans="2:17" x14ac:dyDescent="0.25">
      <c r="B145" s="436"/>
      <c r="C145" s="18" t="s">
        <v>273</v>
      </c>
      <c r="D145" s="286">
        <f>SubSegments!D35</f>
        <v>212238584.273819</v>
      </c>
      <c r="E145" s="287">
        <f>SubSegments!E35</f>
        <v>2465737.3279684782</v>
      </c>
      <c r="F145" s="288">
        <f>SubSegments!F35</f>
        <v>1.1754320751555461E-2</v>
      </c>
      <c r="G145" s="289">
        <f>SubSegments!G35</f>
        <v>5.4009493555541841</v>
      </c>
      <c r="H145" s="290">
        <f>SubSegments!H35</f>
        <v>-3.8556958582893763E-2</v>
      </c>
      <c r="I145" s="291">
        <f>SubSegments!I35</f>
        <v>2.6053607098988083</v>
      </c>
      <c r="J145" s="289">
        <f>SubSegments!J35</f>
        <v>-3.3829145989515919E-2</v>
      </c>
      <c r="K145" s="292">
        <f>SubSegments!K35</f>
        <v>-1.2818003946945824E-2</v>
      </c>
      <c r="L145" s="293">
        <f>SubSegments!L35</f>
        <v>552958068.59155512</v>
      </c>
      <c r="M145" s="294">
        <f>SubSegments!M35</f>
        <v>-672301.10874760151</v>
      </c>
      <c r="N145" s="295">
        <f>SubSegments!N35</f>
        <v>-1.2143501251774518E-3</v>
      </c>
      <c r="O145" s="296">
        <f>SubSegments!O35</f>
        <v>113859960.72077739</v>
      </c>
      <c r="P145" s="287">
        <f>SubSegments!P35</f>
        <v>1881456.9810249656</v>
      </c>
      <c r="Q145" s="295">
        <f>SubSegments!Q35</f>
        <v>1.6801947857756985E-2</v>
      </c>
    </row>
    <row r="146" spans="2:17" x14ac:dyDescent="0.25">
      <c r="B146" s="436"/>
      <c r="C146" s="18" t="s">
        <v>274</v>
      </c>
      <c r="D146" s="286">
        <f>SubSegments!D36</f>
        <v>3875281.0779270008</v>
      </c>
      <c r="E146" s="287">
        <f>SubSegments!E36</f>
        <v>855246.99329863396</v>
      </c>
      <c r="F146" s="288">
        <f>SubSegments!F36</f>
        <v>0.28319117246118009</v>
      </c>
      <c r="G146" s="289">
        <f>SubSegments!G36</f>
        <v>9.8616360979010886E-2</v>
      </c>
      <c r="H146" s="290">
        <f>SubSegments!H36</f>
        <v>2.0305489427147522E-2</v>
      </c>
      <c r="I146" s="291">
        <f>SubSegments!I36</f>
        <v>2.9628373718616099</v>
      </c>
      <c r="J146" s="289">
        <f>SubSegments!J36</f>
        <v>-4.4944582692500123E-2</v>
      </c>
      <c r="K146" s="292">
        <f>SubSegments!K36</f>
        <v>-1.4942766254864027E-2</v>
      </c>
      <c r="L146" s="293">
        <f>SubSegments!L36</f>
        <v>11481827.604150262</v>
      </c>
      <c r="M146" s="294">
        <f>SubSegments!M36</f>
        <v>2398223.58226672</v>
      </c>
      <c r="N146" s="295">
        <f>SubSegments!N36</f>
        <v>0.26401674671078773</v>
      </c>
      <c r="O146" s="296">
        <f>SubSegments!O36</f>
        <v>2082629.0478688413</v>
      </c>
      <c r="P146" s="287">
        <f>SubSegments!P36</f>
        <v>444648.98350938014</v>
      </c>
      <c r="Q146" s="295">
        <f>SubSegments!Q36</f>
        <v>0.27146177977646019</v>
      </c>
    </row>
    <row r="147" spans="2:17" x14ac:dyDescent="0.25">
      <c r="B147" s="436"/>
      <c r="C147" s="18" t="s">
        <v>244</v>
      </c>
      <c r="D147" s="286">
        <f>SubSegments!D37</f>
        <v>1862975545.7905526</v>
      </c>
      <c r="E147" s="287">
        <f>SubSegments!E37</f>
        <v>-39558059.492350101</v>
      </c>
      <c r="F147" s="288">
        <f>SubSegments!F37</f>
        <v>-2.0792305262049709E-2</v>
      </c>
      <c r="G147" s="289">
        <f>SubSegments!G37</f>
        <v>47.408140267602995</v>
      </c>
      <c r="H147" s="290">
        <f>SubSegments!H37</f>
        <v>-1.9254303515997648</v>
      </c>
      <c r="I147" s="291">
        <f>SubSegments!I37</f>
        <v>1.9057224432955522</v>
      </c>
      <c r="J147" s="289">
        <f>SubSegments!J37</f>
        <v>-1.3726563112775869E-2</v>
      </c>
      <c r="K147" s="292">
        <f>SubSegments!K37</f>
        <v>-7.1513038725946705E-3</v>
      </c>
      <c r="L147" s="293">
        <f>SubSegments!L37</f>
        <v>3550314308.9238367</v>
      </c>
      <c r="M147" s="294">
        <f>SubSegments!M37</f>
        <v>-101501929.39488506</v>
      </c>
      <c r="N147" s="295">
        <f>SubSegments!N37</f>
        <v>-2.7794917041503723E-2</v>
      </c>
      <c r="O147" s="296">
        <f>SubSegments!O37</f>
        <v>791016143.54556501</v>
      </c>
      <c r="P147" s="287">
        <f>SubSegments!P37</f>
        <v>-19098894.531689525</v>
      </c>
      <c r="Q147" s="295">
        <f>SubSegments!Q37</f>
        <v>-2.3575533885927209E-2</v>
      </c>
    </row>
    <row r="148" spans="2:17" x14ac:dyDescent="0.25">
      <c r="B148" s="436"/>
      <c r="C148" s="18" t="s">
        <v>275</v>
      </c>
      <c r="D148" s="286">
        <f>SubSegments!D38</f>
        <v>340541954.04183549</v>
      </c>
      <c r="E148" s="287">
        <f>SubSegments!E38</f>
        <v>78670396.189223021</v>
      </c>
      <c r="F148" s="288">
        <f>SubSegments!F38</f>
        <v>0.30041596282670985</v>
      </c>
      <c r="G148" s="289">
        <f>SubSegments!G38</f>
        <v>8.6659541831871199</v>
      </c>
      <c r="H148" s="290">
        <f>SubSegments!H38</f>
        <v>1.8755043553316684</v>
      </c>
      <c r="I148" s="291">
        <f>SubSegments!I38</f>
        <v>2.9646473010968868</v>
      </c>
      <c r="J148" s="289">
        <f>SubSegments!J38</f>
        <v>7.7919789296583275E-2</v>
      </c>
      <c r="K148" s="292">
        <f>SubSegments!K38</f>
        <v>2.6992429655401978E-2</v>
      </c>
      <c r="L148" s="293">
        <f>SubSegments!L38</f>
        <v>1009586784.9603876</v>
      </c>
      <c r="M148" s="294">
        <f>SubSegments!M38</f>
        <v>253634954.34924638</v>
      </c>
      <c r="N148" s="295">
        <f>SubSegments!N38</f>
        <v>0.33551734922607157</v>
      </c>
      <c r="O148" s="296">
        <f>SubSegments!O38</f>
        <v>188468818.02829447</v>
      </c>
      <c r="P148" s="287">
        <f>SubSegments!P38</f>
        <v>46221437.961179852</v>
      </c>
      <c r="Q148" s="295">
        <f>SubSegments!Q38</f>
        <v>0.32493700720091878</v>
      </c>
    </row>
    <row r="149" spans="2:17" x14ac:dyDescent="0.25">
      <c r="B149" s="436"/>
      <c r="C149" s="18" t="s">
        <v>276</v>
      </c>
      <c r="D149" s="286">
        <f>SubSegments!D39</f>
        <v>828741899.10866845</v>
      </c>
      <c r="E149" s="287">
        <f>SubSegments!E39</f>
        <v>6187293.4095392227</v>
      </c>
      <c r="F149" s="288">
        <f>SubSegments!F39</f>
        <v>7.5220457908449015E-3</v>
      </c>
      <c r="G149" s="289">
        <f>SubSegments!G39</f>
        <v>21.089440646367223</v>
      </c>
      <c r="H149" s="290">
        <f>SubSegments!H39</f>
        <v>-0.2397782519104652</v>
      </c>
      <c r="I149" s="291">
        <f>SubSegments!I39</f>
        <v>1.7391923233957085</v>
      </c>
      <c r="J149" s="289">
        <f>SubSegments!J39</f>
        <v>2.4535892450493035E-2</v>
      </c>
      <c r="K149" s="292">
        <f>SubSegments!K39</f>
        <v>1.4309509478215099E-2</v>
      </c>
      <c r="L149" s="293">
        <f>SubSegments!L39</f>
        <v>1441341549.0061769</v>
      </c>
      <c r="M149" s="294">
        <f>SubSegments!M39</f>
        <v>30943004.540559053</v>
      </c>
      <c r="N149" s="295">
        <f>SubSegments!N39</f>
        <v>2.1939192054599693E-2</v>
      </c>
      <c r="O149" s="296">
        <f>SubSegments!O39</f>
        <v>391931225.78783637</v>
      </c>
      <c r="P149" s="287">
        <f>SubSegments!P39</f>
        <v>553567.56755542755</v>
      </c>
      <c r="Q149" s="295">
        <f>SubSegments!Q39</f>
        <v>1.414407685080124E-3</v>
      </c>
    </row>
    <row r="150" spans="2:17" x14ac:dyDescent="0.25">
      <c r="B150" s="436"/>
      <c r="C150" s="18" t="s">
        <v>277</v>
      </c>
      <c r="D150" s="286">
        <f>SubSegments!D40</f>
        <v>39356576.499863937</v>
      </c>
      <c r="E150" s="287">
        <f>SubSegments!E40</f>
        <v>1329516.9423348233</v>
      </c>
      <c r="F150" s="288">
        <f>SubSegments!F40</f>
        <v>3.4962391460309147E-2</v>
      </c>
      <c r="G150" s="289">
        <f>SubSegments!G40</f>
        <v>1.0015279606724181</v>
      </c>
      <c r="H150" s="290">
        <f>SubSegments!H40</f>
        <v>1.5468832511560726E-2</v>
      </c>
      <c r="I150" s="291">
        <f>SubSegments!I40</f>
        <v>3.1203175313458167</v>
      </c>
      <c r="J150" s="289">
        <f>SubSegments!J40</f>
        <v>-2.0080730093634536E-2</v>
      </c>
      <c r="K150" s="292">
        <f>SubSegments!K40</f>
        <v>-6.3943259491011867E-3</v>
      </c>
      <c r="L150" s="293">
        <f>SubSegments!L40</f>
        <v>122805015.62627822</v>
      </c>
      <c r="M150" s="294">
        <f>SubSegments!M40</f>
        <v>3384903.9041593224</v>
      </c>
      <c r="N150" s="295">
        <f>SubSegments!N40</f>
        <v>2.8344504584250637E-2</v>
      </c>
      <c r="O150" s="296">
        <f>SubSegments!O40</f>
        <v>27038267.631452378</v>
      </c>
      <c r="P150" s="287">
        <f>SubSegments!P40</f>
        <v>794660.24875773489</v>
      </c>
      <c r="Q150" s="295">
        <f>SubSegments!Q40</f>
        <v>3.028014545293585E-2</v>
      </c>
    </row>
    <row r="151" spans="2:17" x14ac:dyDescent="0.25">
      <c r="B151" s="436"/>
      <c r="C151" s="18" t="s">
        <v>278</v>
      </c>
      <c r="D151" s="286">
        <f>SubSegments!D41</f>
        <v>1011641.9885226147</v>
      </c>
      <c r="E151" s="287">
        <f>SubSegments!E41</f>
        <v>-390504.39669522352</v>
      </c>
      <c r="F151" s="288">
        <f>SubSegments!F41</f>
        <v>-0.27850472733241372</v>
      </c>
      <c r="G151" s="289">
        <f>SubSegments!G41</f>
        <v>2.5743797550560495E-2</v>
      </c>
      <c r="H151" s="290">
        <f>SubSegments!H41</f>
        <v>-1.0614502519160605E-2</v>
      </c>
      <c r="I151" s="291">
        <f>SubSegments!I41</f>
        <v>9.7412885893178274</v>
      </c>
      <c r="J151" s="289">
        <f>SubSegments!J41</f>
        <v>-0.73088971237329226</v>
      </c>
      <c r="K151" s="292">
        <f>SubSegments!K41</f>
        <v>-6.9793474797431893E-2</v>
      </c>
      <c r="L151" s="293">
        <f>SubSegments!L41</f>
        <v>9854696.5592701435</v>
      </c>
      <c r="M151" s="294">
        <f>SubSegments!M41</f>
        <v>-4828830.3918027394</v>
      </c>
      <c r="N151" s="295">
        <f>SubSegments!N41</f>
        <v>-0.32886038946180507</v>
      </c>
      <c r="O151" s="296">
        <f>SubSegments!O41</f>
        <v>2281698.7640485917</v>
      </c>
      <c r="P151" s="287">
        <f>SubSegments!P41</f>
        <v>-1020937.6222820967</v>
      </c>
      <c r="Q151" s="295">
        <f>SubSegments!Q41</f>
        <v>-0.30912807310779494</v>
      </c>
    </row>
    <row r="152" spans="2:17" x14ac:dyDescent="0.25">
      <c r="B152" s="436"/>
      <c r="C152" s="18" t="s">
        <v>279</v>
      </c>
      <c r="D152" s="286">
        <f>SubSegments!D42</f>
        <v>5085511.9649323123</v>
      </c>
      <c r="E152" s="287">
        <f>SubSegments!E42</f>
        <v>927765.87418854795</v>
      </c>
      <c r="F152" s="288">
        <f>SubSegments!F42</f>
        <v>0.22314154206145456</v>
      </c>
      <c r="G152" s="289">
        <f>SubSegments!G42</f>
        <v>0.12941375699259433</v>
      </c>
      <c r="H152" s="290">
        <f>SubSegments!H42</f>
        <v>2.1601490331516718E-2</v>
      </c>
      <c r="I152" s="291">
        <f>SubSegments!I42</f>
        <v>4.3148954221782745</v>
      </c>
      <c r="J152" s="289">
        <f>SubSegments!J42</f>
        <v>-2.753052408335499E-2</v>
      </c>
      <c r="K152" s="292">
        <f>SubSegments!K42</f>
        <v>-6.3398948937876225E-3</v>
      </c>
      <c r="L152" s="293">
        <f>SubSegments!L42</f>
        <v>21943452.296919275</v>
      </c>
      <c r="M152" s="294">
        <f>SubSegments!M42</f>
        <v>3888747.794505693</v>
      </c>
      <c r="N152" s="295">
        <f>SubSegments!N42</f>
        <v>0.21538695324455956</v>
      </c>
      <c r="O152" s="296">
        <f>SubSegments!O42</f>
        <v>5048196.4785028417</v>
      </c>
      <c r="P152" s="287">
        <f>SubSegments!P42</f>
        <v>874933.86248085089</v>
      </c>
      <c r="Q152" s="295">
        <f>SubSegments!Q42</f>
        <v>0.20965224165903307</v>
      </c>
    </row>
    <row r="153" spans="2:17" x14ac:dyDescent="0.25">
      <c r="B153" s="436"/>
      <c r="C153" s="18" t="s">
        <v>280</v>
      </c>
      <c r="D153" s="286">
        <f>SubSegments!D43</f>
        <v>109611579.99256851</v>
      </c>
      <c r="E153" s="287">
        <f>SubSegments!E43</f>
        <v>-669653.40891849995</v>
      </c>
      <c r="F153" s="288">
        <f>SubSegments!F43</f>
        <v>-6.0722335819420612E-3</v>
      </c>
      <c r="G153" s="289">
        <f>SubSegments!G43</f>
        <v>2.7893448043281479</v>
      </c>
      <c r="H153" s="290">
        <f>SubSegments!H43</f>
        <v>-7.0298253159943425E-2</v>
      </c>
      <c r="I153" s="291">
        <f>SubSegments!I43</f>
        <v>5.7055760778679057</v>
      </c>
      <c r="J153" s="289">
        <f>SubSegments!J43</f>
        <v>-0.15503864755278229</v>
      </c>
      <c r="K153" s="292">
        <f>SubSegments!K43</f>
        <v>-2.6454331979936331E-2</v>
      </c>
      <c r="L153" s="293">
        <f>SubSegments!L43</f>
        <v>625397208.66290319</v>
      </c>
      <c r="M153" s="294">
        <f>SubSegments!M43</f>
        <v>-20918611.747407436</v>
      </c>
      <c r="N153" s="295">
        <f>SubSegments!N43</f>
        <v>-3.2365928678842103E-2</v>
      </c>
      <c r="O153" s="296">
        <f>SubSegments!O43</f>
        <v>165029174.74200925</v>
      </c>
      <c r="P153" s="287">
        <f>SubSegments!P43</f>
        <v>-3040356.1881304383</v>
      </c>
      <c r="Q153" s="295">
        <f>SubSegments!Q43</f>
        <v>-1.8089871324709073E-2</v>
      </c>
    </row>
    <row r="154" spans="2:17" ht="15" thickBot="1" x14ac:dyDescent="0.3">
      <c r="B154" s="436"/>
      <c r="C154" s="350" t="s">
        <v>281</v>
      </c>
      <c r="D154" s="298">
        <f>SubSegments!D44</f>
        <v>521072197.06859034</v>
      </c>
      <c r="E154" s="299">
        <f>SubSegments!E44</f>
        <v>22607130.887233675</v>
      </c>
      <c r="F154" s="300">
        <f>SubSegments!F44</f>
        <v>4.5353490988691507E-2</v>
      </c>
      <c r="G154" s="301">
        <f>SubSegments!G44</f>
        <v>13.260004332312944</v>
      </c>
      <c r="H154" s="302">
        <f>SubSegments!H44</f>
        <v>0.33457611628577055</v>
      </c>
      <c r="I154" s="303">
        <f>SubSegments!I44</f>
        <v>3.1931608438070365</v>
      </c>
      <c r="J154" s="301">
        <f>SubSegments!J44</f>
        <v>0.13270652526542737</v>
      </c>
      <c r="K154" s="304">
        <f>SubSegments!K44</f>
        <v>4.3361707594010319E-2</v>
      </c>
      <c r="L154" s="305">
        <f>SubSegments!L44</f>
        <v>1663867336.4759264</v>
      </c>
      <c r="M154" s="306">
        <f>SubSegments!M44</f>
        <v>138337772.03906441</v>
      </c>
      <c r="N154" s="307">
        <f>SubSegments!N44</f>
        <v>9.0681803397321098E-2</v>
      </c>
      <c r="O154" s="308">
        <f>SubSegments!O44</f>
        <v>323921475.5253585</v>
      </c>
      <c r="P154" s="299">
        <f>SubSegments!P44</f>
        <v>21257345.195688486</v>
      </c>
      <c r="Q154" s="307">
        <f>SubSegments!Q44</f>
        <v>7.023410792859533E-2</v>
      </c>
    </row>
    <row r="155" spans="2:17" s="160" customFormat="1" x14ac:dyDescent="0.25">
      <c r="B155" s="436"/>
      <c r="C155" s="227" t="s">
        <v>282</v>
      </c>
      <c r="D155" s="254">
        <f>'RFG vs SS'!E16</f>
        <v>1800040556.067415</v>
      </c>
      <c r="E155" s="228">
        <f>'RFG vs SS'!F16</f>
        <v>-40869867.613559961</v>
      </c>
      <c r="F155" s="233">
        <f>'RFG vs SS'!G16</f>
        <v>-2.220089966780622E-2</v>
      </c>
      <c r="G155" s="234">
        <f>'RFG vs SS'!H16</f>
        <v>45.806599749652413</v>
      </c>
      <c r="H155" s="235">
        <f>'RFG vs SS'!I16</f>
        <v>-1.9290534541117879</v>
      </c>
      <c r="I155" s="236">
        <f>'RFG vs SS'!J16</f>
        <v>1.8457358482292927</v>
      </c>
      <c r="J155" s="234">
        <f>'RFG vs SS'!K16</f>
        <v>-2.3628721614445292E-2</v>
      </c>
      <c r="K155" s="237">
        <f>'RFG vs SS'!L16</f>
        <v>-1.2639975099357124E-2</v>
      </c>
      <c r="L155" s="238">
        <f>'RFG vs SS'!M16</f>
        <v>3322399382.6002178</v>
      </c>
      <c r="M155" s="239">
        <f>'RFG vs SS'!N16</f>
        <v>-118933339.6850214</v>
      </c>
      <c r="N155" s="240">
        <f>'RFG vs SS'!O16</f>
        <v>-3.4560255948178978E-2</v>
      </c>
      <c r="O155" s="241">
        <f>'RFG vs SS'!P16</f>
        <v>755463028.05762553</v>
      </c>
      <c r="P155" s="242">
        <f>'RFG vs SS'!Q16</f>
        <v>-18716430.489948392</v>
      </c>
      <c r="Q155" s="240">
        <f>'RFG vs SS'!R16</f>
        <v>-2.4175829367860002E-2</v>
      </c>
    </row>
    <row r="156" spans="2:17" s="160" customFormat="1" ht="15" thickBot="1" x14ac:dyDescent="0.3">
      <c r="B156" s="437"/>
      <c r="C156" s="161" t="s">
        <v>283</v>
      </c>
      <c r="D156" s="253">
        <f>'RFG vs SS'!E17</f>
        <v>62934989.723228738</v>
      </c>
      <c r="E156" s="229">
        <f>'RFG vs SS'!F17</f>
        <v>1311808.1212100461</v>
      </c>
      <c r="F156" s="243">
        <f>'RFG vs SS'!G17</f>
        <v>2.1287575342703063E-2</v>
      </c>
      <c r="G156" s="244">
        <f>'RFG vs SS'!H17</f>
        <v>1.6015405179528961</v>
      </c>
      <c r="H156" s="245">
        <f>'RFG vs SS'!I17</f>
        <v>3.6231025119792815E-3</v>
      </c>
      <c r="I156" s="246">
        <f>'RFG vs SS'!J17</f>
        <v>3.6214342343731198</v>
      </c>
      <c r="J156" s="244">
        <f>'RFG vs SS'!K17</f>
        <v>0.20577943431985846</v>
      </c>
      <c r="K156" s="247">
        <f>'RFG vs SS'!L17</f>
        <v>6.0245969328238225E-2</v>
      </c>
      <c r="L156" s="248">
        <f>'RFG vs SS'!M17</f>
        <v>227914926.32362103</v>
      </c>
      <c r="M156" s="249">
        <f>'RFG vs SS'!N17</f>
        <v>17431410.290132076</v>
      </c>
      <c r="N156" s="250">
        <f>'RFG vs SS'!O17</f>
        <v>8.2816035282110415E-2</v>
      </c>
      <c r="O156" s="251">
        <f>'RFG vs SS'!P17</f>
        <v>35553115.487938769</v>
      </c>
      <c r="P156" s="252">
        <f>'RFG vs SS'!Q17</f>
        <v>-382464.04174152762</v>
      </c>
      <c r="Q156" s="250">
        <f>'RFG vs SS'!R17</f>
        <v>-1.0643046438854251E-2</v>
      </c>
    </row>
    <row r="157" spans="2:17" x14ac:dyDescent="0.25">
      <c r="B157" s="438" t="s">
        <v>284</v>
      </c>
      <c r="C157" s="13" t="s">
        <v>31</v>
      </c>
      <c r="D157" s="162">
        <f>'Fat Content'!D17</f>
        <v>31069710.017217923</v>
      </c>
      <c r="E157" s="32">
        <f>'Fat Content'!E17</f>
        <v>6661204.0868144296</v>
      </c>
      <c r="F157" s="196">
        <f>'Fat Content'!F17</f>
        <v>0.27290503178718378</v>
      </c>
      <c r="G157" s="204">
        <f>'Fat Content'!G17</f>
        <v>0.7906476141880695</v>
      </c>
      <c r="H157" s="219">
        <f>'Fat Content'!H17</f>
        <v>0.15772383944731572</v>
      </c>
      <c r="I157" s="200">
        <f>'Fat Content'!I17</f>
        <v>3.1708211089027616</v>
      </c>
      <c r="J157" s="204">
        <f>'Fat Content'!J17</f>
        <v>-0.13140405013582601</v>
      </c>
      <c r="K157" s="186">
        <f>'Fat Content'!K17</f>
        <v>-3.9792577370491321E-2</v>
      </c>
      <c r="L157" s="187">
        <f>'Fat Content'!L17</f>
        <v>98516492.37008217</v>
      </c>
      <c r="M157" s="188">
        <f>'Fat Content'!M17</f>
        <v>17914109.992161185</v>
      </c>
      <c r="N157" s="189">
        <f>'Fat Content'!N17</f>
        <v>0.22225285982450449</v>
      </c>
      <c r="O157" s="31">
        <f>'Fat Content'!O17</f>
        <v>16827193.837001599</v>
      </c>
      <c r="P157" s="32">
        <f>'Fat Content'!P17</f>
        <v>3262395.6041857377</v>
      </c>
      <c r="Q157" s="189">
        <f>'Fat Content'!Q17</f>
        <v>0.24050454331811394</v>
      </c>
    </row>
    <row r="158" spans="2:17" x14ac:dyDescent="0.25">
      <c r="B158" s="439"/>
      <c r="C158" s="18" t="s">
        <v>217</v>
      </c>
      <c r="D158" s="27">
        <f>'Fat Content'!D18</f>
        <v>200347111.67840156</v>
      </c>
      <c r="E158" s="309">
        <f>'Fat Content'!E18</f>
        <v>-17610109.015632749</v>
      </c>
      <c r="F158" s="310">
        <f>'Fat Content'!F18</f>
        <v>-8.0796171650369897E-2</v>
      </c>
      <c r="G158" s="311">
        <f>'Fat Content'!G18</f>
        <v>5.0983406594466469</v>
      </c>
      <c r="H158" s="215">
        <f>'Fat Content'!H18</f>
        <v>-0.55339022678672034</v>
      </c>
      <c r="I158" s="312">
        <f>'Fat Content'!I18</f>
        <v>1.6534349139521198</v>
      </c>
      <c r="J158" s="311">
        <f>'Fat Content'!J18</f>
        <v>4.3496532168458391E-2</v>
      </c>
      <c r="K158" s="313">
        <f>'Fat Content'!K18</f>
        <v>2.7017513626992541E-2</v>
      </c>
      <c r="L158" s="180">
        <f>'Fat Content'!L18</f>
        <v>331260909.35853362</v>
      </c>
      <c r="M158" s="314">
        <f>'Fat Content'!M18</f>
        <v>-19636785.823684335</v>
      </c>
      <c r="N158" s="173">
        <f>'Fat Content'!N18</f>
        <v>-5.5961569691950049E-2</v>
      </c>
      <c r="O158" s="315">
        <f>'Fat Content'!O18</f>
        <v>96137529.294126824</v>
      </c>
      <c r="P158" s="309">
        <f>'Fat Content'!P18</f>
        <v>-7696391.9683922529</v>
      </c>
      <c r="Q158" s="173">
        <f>'Fat Content'!Q18</f>
        <v>-7.4122135375527018E-2</v>
      </c>
    </row>
    <row r="159" spans="2:17" x14ac:dyDescent="0.25">
      <c r="B159" s="439"/>
      <c r="C159" s="18" t="s">
        <v>218</v>
      </c>
      <c r="D159" s="27">
        <f>'Fat Content'!D19</f>
        <v>6501520.4667462716</v>
      </c>
      <c r="E159" s="309">
        <f>'Fat Content'!E19</f>
        <v>4815057.511941636</v>
      </c>
      <c r="F159" s="310">
        <f>'Fat Content'!F19</f>
        <v>2.8551220163027096</v>
      </c>
      <c r="G159" s="311">
        <f>'Fat Content'!G19</f>
        <v>0.16544768659827139</v>
      </c>
      <c r="H159" s="215">
        <f>'Fat Content'!H19</f>
        <v>0.12171692723270829</v>
      </c>
      <c r="I159" s="312">
        <f>'Fat Content'!I19</f>
        <v>2.3464513776809754</v>
      </c>
      <c r="J159" s="311">
        <f>'Fat Content'!J19</f>
        <v>0.22269325164220621</v>
      </c>
      <c r="K159" s="313">
        <f>'Fat Content'!K19</f>
        <v>0.10485810456088678</v>
      </c>
      <c r="L159" s="180">
        <f>'Fat Content'!L19</f>
        <v>15255501.656217847</v>
      </c>
      <c r="M159" s="314">
        <f>'Fat Content'!M19</f>
        <v>11673862.251688149</v>
      </c>
      <c r="N159" s="173">
        <f>'Fat Content'!N19</f>
        <v>3.2593628037831559</v>
      </c>
      <c r="O159" s="315">
        <f>'Fat Content'!O19</f>
        <v>3763917.3082894706</v>
      </c>
      <c r="P159" s="309">
        <f>'Fat Content'!P19</f>
        <v>2810620.5404461049</v>
      </c>
      <c r="Q159" s="173">
        <f>'Fat Content'!Q19</f>
        <v>2.9483164479876978</v>
      </c>
    </row>
    <row r="160" spans="2:17" ht="15" thickBot="1" x14ac:dyDescent="0.3">
      <c r="B160" s="440"/>
      <c r="C160" s="21" t="s">
        <v>219</v>
      </c>
      <c r="D160" s="316">
        <f>'Fat Content'!D20</f>
        <v>3691734952.1340995</v>
      </c>
      <c r="E160" s="317">
        <f>'Fat Content'!E20</f>
        <v>79318653.007699013</v>
      </c>
      <c r="F160" s="318">
        <f>'Fat Content'!F20</f>
        <v>2.195722930020021E-2</v>
      </c>
      <c r="G160" s="319">
        <f>'Fat Content'!G20</f>
        <v>93.945564039766879</v>
      </c>
      <c r="H160" s="320">
        <f>'Fat Content'!H20</f>
        <v>0.27394946010670651</v>
      </c>
      <c r="I160" s="321">
        <f>'Fat Content'!I20</f>
        <v>2.3261087362325883</v>
      </c>
      <c r="J160" s="319">
        <f>'Fat Content'!J20</f>
        <v>3.1672199583416827E-2</v>
      </c>
      <c r="K160" s="322">
        <f>'Fat Content'!K20</f>
        <v>1.3803911800354857E-2</v>
      </c>
      <c r="L160" s="323">
        <f>'Fat Content'!L20</f>
        <v>8587376924.0143251</v>
      </c>
      <c r="M160" s="324">
        <f>'Fat Content'!M20</f>
        <v>298916981.71173</v>
      </c>
      <c r="N160" s="325">
        <f>'Fat Content'!N20</f>
        <v>3.6064236757195292E-2</v>
      </c>
      <c r="O160" s="326">
        <f>'Fat Content'!O20</f>
        <v>1899575700.4111826</v>
      </c>
      <c r="P160" s="317">
        <f>'Fat Content'!P20</f>
        <v>51371824.178691626</v>
      </c>
      <c r="Q160" s="325">
        <f>'Fat Content'!Q20</f>
        <v>2.7795539680076621E-2</v>
      </c>
    </row>
    <row r="161" spans="2:17" ht="15" thickBot="1" x14ac:dyDescent="0.3">
      <c r="B161" s="438" t="s">
        <v>198</v>
      </c>
      <c r="C161" s="158" t="s">
        <v>198</v>
      </c>
      <c r="D161" s="163">
        <f>Flavors!D47</f>
        <v>2237798120.9288049</v>
      </c>
      <c r="E161" s="164">
        <f>Flavors!E47</f>
        <v>40133754.368168354</v>
      </c>
      <c r="F161" s="177">
        <f>Flavors!F47</f>
        <v>1.8262003506467197E-2</v>
      </c>
      <c r="G161" s="201">
        <f>Flavors!G47</f>
        <v>56.946451845427752</v>
      </c>
      <c r="H161" s="216">
        <f>Flavors!H47</f>
        <v>-3.9995029397907444E-2</v>
      </c>
      <c r="I161" s="197">
        <f>Flavors!I47</f>
        <v>2.1130873636833662</v>
      </c>
      <c r="J161" s="201">
        <f>Flavors!J47</f>
        <v>2.4069369021804121E-2</v>
      </c>
      <c r="K161" s="191">
        <f>Flavors!K47</f>
        <v>1.1521858156948788E-2</v>
      </c>
      <c r="L161" s="192">
        <f>Flavors!L47</f>
        <v>4728662931.8090391</v>
      </c>
      <c r="M161" s="176">
        <f>Flavors!M47</f>
        <v>137702523.8373661</v>
      </c>
      <c r="N161" s="178">
        <f>Flavors!N47</f>
        <v>2.9994273877479223E-2</v>
      </c>
      <c r="O161" s="182">
        <f>Flavors!O47</f>
        <v>1017098788.261061</v>
      </c>
      <c r="P161" s="164">
        <f>Flavors!P47</f>
        <v>28637157.64279294</v>
      </c>
      <c r="Q161" s="178">
        <f>Flavors!Q47</f>
        <v>2.8971440828594253E-2</v>
      </c>
    </row>
    <row r="162" spans="2:17" x14ac:dyDescent="0.25">
      <c r="B162" s="439"/>
      <c r="C162" s="221" t="s">
        <v>31</v>
      </c>
      <c r="D162" s="327">
        <f>Flavors!D48</f>
        <v>173292180.41835007</v>
      </c>
      <c r="E162" s="328">
        <f>Flavors!E48</f>
        <v>22543501.970346868</v>
      </c>
      <c r="F162" s="329">
        <f>Flavors!F48</f>
        <v>0.14954361260369295</v>
      </c>
      <c r="G162" s="330">
        <f>Flavors!G48</f>
        <v>4.4098592786765103</v>
      </c>
      <c r="H162" s="331">
        <f>Flavors!H48</f>
        <v>0.50087677591530788</v>
      </c>
      <c r="I162" s="332">
        <f>Flavors!I48</f>
        <v>2.6762125120039335</v>
      </c>
      <c r="J162" s="330">
        <f>Flavors!J48</f>
        <v>0.2036089411415265</v>
      </c>
      <c r="K162" s="333">
        <f>Flavors!K48</f>
        <v>8.234597067677564E-2</v>
      </c>
      <c r="L162" s="334">
        <f>Flavors!L48</f>
        <v>463766701.46803153</v>
      </c>
      <c r="M162" s="335">
        <f>Flavors!M48</f>
        <v>91024980.834710002</v>
      </c>
      <c r="N162" s="336">
        <f>Flavors!N48</f>
        <v>0.24420389721883137</v>
      </c>
      <c r="O162" s="337">
        <f>Flavors!O48</f>
        <v>102557806.07040137</v>
      </c>
      <c r="P162" s="328">
        <f>Flavors!P48</f>
        <v>17451308.258662879</v>
      </c>
      <c r="Q162" s="336">
        <f>Flavors!Q48</f>
        <v>0.20505259536429746</v>
      </c>
    </row>
    <row r="163" spans="2:17" x14ac:dyDescent="0.25">
      <c r="B163" s="439"/>
      <c r="C163" s="18" t="s">
        <v>199</v>
      </c>
      <c r="D163" s="286">
        <f>Flavors!D49</f>
        <v>21353547.458324201</v>
      </c>
      <c r="E163" s="287">
        <f>Flavors!E49</f>
        <v>239558.64327909052</v>
      </c>
      <c r="F163" s="288">
        <f>Flavors!F49</f>
        <v>1.1345968086730688E-2</v>
      </c>
      <c r="G163" s="289">
        <f>Flavors!G49</f>
        <v>0.54339520204789837</v>
      </c>
      <c r="H163" s="290">
        <f>Flavors!H49</f>
        <v>-4.1002300263209834E-3</v>
      </c>
      <c r="I163" s="291">
        <f>Flavors!I49</f>
        <v>1.9815018376207685</v>
      </c>
      <c r="J163" s="289">
        <f>Flavors!J49</f>
        <v>-0.12805525365957315</v>
      </c>
      <c r="K163" s="292">
        <f>Flavors!K49</f>
        <v>-6.0702435686086742E-2</v>
      </c>
      <c r="L163" s="293">
        <f>Flavors!L49</f>
        <v>42312093.528391697</v>
      </c>
      <c r="M163" s="294">
        <f>Flavors!M49</f>
        <v>-2229071.3016005382</v>
      </c>
      <c r="N163" s="295">
        <f>Flavors!N49</f>
        <v>-5.0045195497437259E-2</v>
      </c>
      <c r="O163" s="296">
        <f>Flavors!O49</f>
        <v>10724343.324233087</v>
      </c>
      <c r="P163" s="287">
        <f>Flavors!P49</f>
        <v>-88874.018334673718</v>
      </c>
      <c r="Q163" s="295">
        <f>Flavors!Q49</f>
        <v>-8.2190171083317241E-3</v>
      </c>
    </row>
    <row r="164" spans="2:17" x14ac:dyDescent="0.25">
      <c r="B164" s="439"/>
      <c r="C164" s="18" t="s">
        <v>200</v>
      </c>
      <c r="D164" s="286">
        <f>Flavors!D50</f>
        <v>280699096.39416724</v>
      </c>
      <c r="E164" s="287">
        <f>Flavors!E50</f>
        <v>18785048.705109745</v>
      </c>
      <c r="F164" s="288">
        <f>Flavors!F50</f>
        <v>7.172218852274477E-2</v>
      </c>
      <c r="G164" s="289">
        <f>Flavors!G50</f>
        <v>7.1431008125214532</v>
      </c>
      <c r="H164" s="290">
        <f>Flavors!H50</f>
        <v>0.35154920368245524</v>
      </c>
      <c r="I164" s="291">
        <f>Flavors!I50</f>
        <v>2.2830095227656328</v>
      </c>
      <c r="J164" s="289">
        <f>Flavors!J50</f>
        <v>-1.0817847404833714E-3</v>
      </c>
      <c r="K164" s="292">
        <f>Flavors!K50</f>
        <v>-4.7361711720032655E-4</v>
      </c>
      <c r="L164" s="293">
        <f>Flavors!L50</f>
        <v>640838710.09959209</v>
      </c>
      <c r="M164" s="294">
        <f>Flavors!M50</f>
        <v>42603110.459273458</v>
      </c>
      <c r="N164" s="295">
        <f>Flavors!N50</f>
        <v>7.1214602549376907E-2</v>
      </c>
      <c r="O164" s="296">
        <f>Flavors!O50</f>
        <v>132058794.42054409</v>
      </c>
      <c r="P164" s="287">
        <f>Flavors!P50</f>
        <v>8634439.6253969818</v>
      </c>
      <c r="Q164" s="295">
        <f>Flavors!Q50</f>
        <v>6.9957340589123965E-2</v>
      </c>
    </row>
    <row r="165" spans="2:17" x14ac:dyDescent="0.25">
      <c r="B165" s="439"/>
      <c r="C165" s="18" t="s">
        <v>201</v>
      </c>
      <c r="D165" s="286">
        <f>Flavors!D51</f>
        <v>54968997.591806389</v>
      </c>
      <c r="E165" s="287">
        <f>Flavors!E51</f>
        <v>-727202.64398142695</v>
      </c>
      <c r="F165" s="288">
        <f>Flavors!F51</f>
        <v>-1.3056593464237081E-2</v>
      </c>
      <c r="G165" s="289">
        <f>Flavors!G51</f>
        <v>1.3988256335893252</v>
      </c>
      <c r="H165" s="290">
        <f>Flavors!H51</f>
        <v>-4.5402431514901753E-2</v>
      </c>
      <c r="I165" s="291">
        <f>Flavors!I51</f>
        <v>2.1048452068706038</v>
      </c>
      <c r="J165" s="289">
        <f>Flavors!J51</f>
        <v>-9.6153180689824147E-2</v>
      </c>
      <c r="K165" s="292">
        <f>Flavors!K51</f>
        <v>-4.368616589328795E-2</v>
      </c>
      <c r="L165" s="293">
        <f>Flavors!L51</f>
        <v>115701231.10759544</v>
      </c>
      <c r="M165" s="294">
        <f>Flavors!M51</f>
        <v>-6886015.8046162724</v>
      </c>
      <c r="N165" s="295">
        <f>Flavors!N51</f>
        <v>-5.6172366849445182E-2</v>
      </c>
      <c r="O165" s="296">
        <f>Flavors!O51</f>
        <v>28603913.15182104</v>
      </c>
      <c r="P165" s="287">
        <f>Flavors!P51</f>
        <v>-847732.07774110511</v>
      </c>
      <c r="Q165" s="295">
        <f>Flavors!Q51</f>
        <v>-2.8783861517189282E-2</v>
      </c>
    </row>
    <row r="166" spans="2:17" x14ac:dyDescent="0.25">
      <c r="B166" s="439"/>
      <c r="C166" s="18" t="s">
        <v>202</v>
      </c>
      <c r="D166" s="286">
        <f>Flavors!D52</f>
        <v>15203001.352618314</v>
      </c>
      <c r="E166" s="287">
        <f>Flavors!E52</f>
        <v>-2339404.6404384859</v>
      </c>
      <c r="F166" s="288">
        <f>Flavors!F52</f>
        <v>-0.1333571142615449</v>
      </c>
      <c r="G166" s="289">
        <f>Flavors!G52</f>
        <v>0.38687894870227024</v>
      </c>
      <c r="H166" s="290">
        <f>Flavors!H52</f>
        <v>-6.800369961789221E-2</v>
      </c>
      <c r="I166" s="291">
        <f>Flavors!I52</f>
        <v>2.2751828094360413</v>
      </c>
      <c r="J166" s="289">
        <f>Flavors!J52</f>
        <v>-4.5577496942716511E-2</v>
      </c>
      <c r="K166" s="292">
        <f>Flavors!K52</f>
        <v>-1.9639036749053252E-2</v>
      </c>
      <c r="L166" s="293">
        <f>Flavors!L52</f>
        <v>34589607.329310074</v>
      </c>
      <c r="M166" s="294">
        <f>Flavors!M52</f>
        <v>-6122112.1777569801</v>
      </c>
      <c r="N166" s="295">
        <f>Flavors!N52</f>
        <v>-0.1503771457428679</v>
      </c>
      <c r="O166" s="296">
        <f>Flavors!O52</f>
        <v>8409800.4349857923</v>
      </c>
      <c r="P166" s="287">
        <f>Flavors!P52</f>
        <v>-1082496.5544066112</v>
      </c>
      <c r="Q166" s="295">
        <f>Flavors!Q52</f>
        <v>-0.11403947386141584</v>
      </c>
    </row>
    <row r="167" spans="2:17" x14ac:dyDescent="0.25">
      <c r="B167" s="439"/>
      <c r="C167" s="18" t="s">
        <v>203</v>
      </c>
      <c r="D167" s="286">
        <f>Flavors!D53</f>
        <v>39088385.955935501</v>
      </c>
      <c r="E167" s="287">
        <f>Flavors!E53</f>
        <v>2839139.3952548429</v>
      </c>
      <c r="F167" s="288">
        <f>Flavors!F53</f>
        <v>7.8322714666694354E-2</v>
      </c>
      <c r="G167" s="289">
        <f>Flavors!G53</f>
        <v>0.99470317171921219</v>
      </c>
      <c r="H167" s="290">
        <f>Flavors!H53</f>
        <v>5.4743551490420095E-2</v>
      </c>
      <c r="I167" s="291">
        <f>Flavors!I53</f>
        <v>2.0230891828582616</v>
      </c>
      <c r="J167" s="289">
        <f>Flavors!J53</f>
        <v>-9.4468800734016867E-2</v>
      </c>
      <c r="K167" s="292">
        <f>Flavors!K53</f>
        <v>-4.4612143547426091E-2</v>
      </c>
      <c r="L167" s="293">
        <f>Flavors!L53</f>
        <v>79079290.802841902</v>
      </c>
      <c r="M167" s="294">
        <f>Flavors!M53</f>
        <v>2319409.3490676284</v>
      </c>
      <c r="N167" s="295">
        <f>Flavors!N53</f>
        <v>3.0216426929533555E-2</v>
      </c>
      <c r="O167" s="296">
        <f>Flavors!O53</f>
        <v>19825666.004168402</v>
      </c>
      <c r="P167" s="287">
        <f>Flavors!P53</f>
        <v>1238830.1330223568</v>
      </c>
      <c r="Q167" s="295">
        <f>Flavors!Q53</f>
        <v>6.6650942721536599E-2</v>
      </c>
    </row>
    <row r="168" spans="2:17" x14ac:dyDescent="0.25">
      <c r="B168" s="439"/>
      <c r="C168" s="18" t="s">
        <v>204</v>
      </c>
      <c r="D168" s="286">
        <f>Flavors!D54</f>
        <v>283340992.80703497</v>
      </c>
      <c r="E168" s="287">
        <f>Flavors!E54</f>
        <v>-9042242.8286355138</v>
      </c>
      <c r="F168" s="288">
        <f>Flavors!F54</f>
        <v>-3.0925996180925938E-2</v>
      </c>
      <c r="G168" s="289">
        <f>Flavors!G54</f>
        <v>7.2103305708490444</v>
      </c>
      <c r="H168" s="290">
        <f>Flavors!H54</f>
        <v>-0.37130108235819836</v>
      </c>
      <c r="I168" s="291">
        <f>Flavors!I54</f>
        <v>1.9094271675855876</v>
      </c>
      <c r="J168" s="289">
        <f>Flavors!J54</f>
        <v>-2.9455442101394391E-2</v>
      </c>
      <c r="K168" s="292">
        <f>Flavors!K54</f>
        <v>-1.5191967762375129E-2</v>
      </c>
      <c r="L168" s="293">
        <f>Flavors!L54</f>
        <v>541018989.35642517</v>
      </c>
      <c r="M168" s="294">
        <f>Flavors!M54</f>
        <v>-25877781.581587434</v>
      </c>
      <c r="N168" s="295">
        <f>Flavors!N54</f>
        <v>-4.5648137206301079E-2</v>
      </c>
      <c r="O168" s="296">
        <f>Flavors!O54</f>
        <v>119589841.50277963</v>
      </c>
      <c r="P168" s="287">
        <f>Flavors!P54</f>
        <v>-4063880.0048024058</v>
      </c>
      <c r="Q168" s="295">
        <f>Flavors!Q54</f>
        <v>-3.2865003618619132E-2</v>
      </c>
    </row>
    <row r="169" spans="2:17" x14ac:dyDescent="0.25">
      <c r="B169" s="439"/>
      <c r="C169" s="18" t="s">
        <v>205</v>
      </c>
      <c r="D169" s="286">
        <f>Flavors!D55</f>
        <v>7995838.7743606782</v>
      </c>
      <c r="E169" s="287">
        <f>Flavors!E55</f>
        <v>-482091.48568155896</v>
      </c>
      <c r="F169" s="288">
        <f>Flavors!F55</f>
        <v>-5.6864290091383364E-2</v>
      </c>
      <c r="G169" s="289">
        <f>Flavors!G55</f>
        <v>0.20347440793226976</v>
      </c>
      <c r="H169" s="290">
        <f>Flavors!H55</f>
        <v>-1.6362219408815937E-2</v>
      </c>
      <c r="I169" s="291">
        <f>Flavors!I55</f>
        <v>2.1257008098706067</v>
      </c>
      <c r="J169" s="289">
        <f>Flavors!J55</f>
        <v>0.16407870014295822</v>
      </c>
      <c r="K169" s="292">
        <f>Flavors!K55</f>
        <v>8.3644397832434145E-2</v>
      </c>
      <c r="L169" s="293">
        <f>Flavors!L55</f>
        <v>16996760.958253294</v>
      </c>
      <c r="M169" s="294">
        <f>Flavors!M55</f>
        <v>366265.51542536914</v>
      </c>
      <c r="N169" s="295">
        <f>Flavors!N55</f>
        <v>2.2023728438188232E-2</v>
      </c>
      <c r="O169" s="296">
        <f>Flavors!O55</f>
        <v>4041812.4577111355</v>
      </c>
      <c r="P169" s="287">
        <f>Flavors!P55</f>
        <v>-172141.13274606923</v>
      </c>
      <c r="Q169" s="295">
        <f>Flavors!Q55</f>
        <v>-4.0850267818775925E-2</v>
      </c>
    </row>
    <row r="170" spans="2:17" x14ac:dyDescent="0.25">
      <c r="B170" s="439"/>
      <c r="C170" s="18" t="s">
        <v>206</v>
      </c>
      <c r="D170" s="286">
        <f>Flavors!D56</f>
        <v>1376117.1225396669</v>
      </c>
      <c r="E170" s="287">
        <f>Flavors!E56</f>
        <v>-4739939.4920235053</v>
      </c>
      <c r="F170" s="288">
        <f>Flavors!F56</f>
        <v>-0.77499928315527</v>
      </c>
      <c r="G170" s="289">
        <f>Flavors!G56</f>
        <v>3.5018792231288544E-2</v>
      </c>
      <c r="H170" s="290">
        <f>Flavors!H56</f>
        <v>-0.12357336617672457</v>
      </c>
      <c r="I170" s="291">
        <f>Flavors!I56</f>
        <v>2.0319514047197402</v>
      </c>
      <c r="J170" s="289">
        <f>Flavors!J56</f>
        <v>-2.6455969150456227E-2</v>
      </c>
      <c r="K170" s="292">
        <f>Flavors!K56</f>
        <v>-1.2852640097530347E-2</v>
      </c>
      <c r="L170" s="293">
        <f>Flavors!L56</f>
        <v>2796203.1202033632</v>
      </c>
      <c r="M170" s="294">
        <f>Flavors!M56</f>
        <v>-9793132.9142210595</v>
      </c>
      <c r="N170" s="295">
        <f>Flavors!N56</f>
        <v>-0.77789113639056151</v>
      </c>
      <c r="O170" s="296">
        <f>Flavors!O56</f>
        <v>688058.56126983347</v>
      </c>
      <c r="P170" s="287">
        <f>Flavors!P56</f>
        <v>-2369969.7460117526</v>
      </c>
      <c r="Q170" s="295">
        <f>Flavors!Q56</f>
        <v>-0.77499928315527</v>
      </c>
    </row>
    <row r="171" spans="2:17" x14ac:dyDescent="0.25">
      <c r="B171" s="439"/>
      <c r="C171" s="18" t="s">
        <v>207</v>
      </c>
      <c r="D171" s="286">
        <f>Flavors!D57</f>
        <v>207884.18297819496</v>
      </c>
      <c r="E171" s="287">
        <f>Flavors!E57</f>
        <v>-295205.74404361256</v>
      </c>
      <c r="F171" s="288">
        <f>Flavors!F57</f>
        <v>-0.58678524094324835</v>
      </c>
      <c r="G171" s="289">
        <f>Flavors!G57</f>
        <v>5.2901405648157224E-3</v>
      </c>
      <c r="H171" s="290">
        <f>Flavors!H57</f>
        <v>-7.7552124179765779E-3</v>
      </c>
      <c r="I171" s="291">
        <f>Flavors!I57</f>
        <v>4.2722101812502418</v>
      </c>
      <c r="J171" s="289">
        <f>Flavors!J57</f>
        <v>1.3878105355101344</v>
      </c>
      <c r="K171" s="292">
        <f>Flavors!K57</f>
        <v>0.48114363679102329</v>
      </c>
      <c r="L171" s="293">
        <f>Flavors!L57</f>
        <v>888124.92304033274</v>
      </c>
      <c r="M171" s="294">
        <f>Flavors!M57</f>
        <v>-562987.48423678544</v>
      </c>
      <c r="N171" s="295">
        <f>Flavors!N57</f>
        <v>-0.38796958899495648</v>
      </c>
      <c r="O171" s="296">
        <f>Flavors!O57</f>
        <v>110880.79420101643</v>
      </c>
      <c r="P171" s="287">
        <f>Flavors!P57</f>
        <v>-206026.24644264177</v>
      </c>
      <c r="Q171" s="295">
        <f>Flavors!Q57</f>
        <v>-0.65011571224226972</v>
      </c>
    </row>
    <row r="172" spans="2:17" x14ac:dyDescent="0.25">
      <c r="B172" s="439"/>
      <c r="C172" s="18" t="s">
        <v>208</v>
      </c>
      <c r="D172" s="286">
        <f>Flavors!D58</f>
        <v>44278897.256730452</v>
      </c>
      <c r="E172" s="287">
        <f>Flavors!E58</f>
        <v>1067952.5164114535</v>
      </c>
      <c r="F172" s="288">
        <f>Flavors!F58</f>
        <v>2.4714861543283385E-2</v>
      </c>
      <c r="G172" s="289">
        <f>Flavors!G58</f>
        <v>1.1267889032601728</v>
      </c>
      <c r="H172" s="290">
        <f>Flavors!H58</f>
        <v>6.309250259768362E-3</v>
      </c>
      <c r="I172" s="291">
        <f>Flavors!I58</f>
        <v>2.1790737728524672</v>
      </c>
      <c r="J172" s="289">
        <f>Flavors!J58</f>
        <v>-4.0252238719595823E-3</v>
      </c>
      <c r="K172" s="292">
        <f>Flavors!K58</f>
        <v>-1.8438118830154395E-3</v>
      </c>
      <c r="L172" s="293">
        <f>Flavors!L58</f>
        <v>96486983.702970386</v>
      </c>
      <c r="M172" s="294">
        <f>Flavors!M58</f>
        <v>2153213.592865333</v>
      </c>
      <c r="N172" s="295">
        <f>Flavors!N58</f>
        <v>2.2825480104867346E-2</v>
      </c>
      <c r="O172" s="296">
        <f>Flavors!O58</f>
        <v>23451383.149979696</v>
      </c>
      <c r="P172" s="287">
        <f>Flavors!P58</f>
        <v>1103486.3300048523</v>
      </c>
      <c r="Q172" s="295">
        <f>Flavors!Q58</f>
        <v>4.9377636691903003E-2</v>
      </c>
    </row>
    <row r="173" spans="2:17" x14ac:dyDescent="0.25">
      <c r="B173" s="439"/>
      <c r="C173" s="18" t="s">
        <v>209</v>
      </c>
      <c r="D173" s="286">
        <f>Flavors!D59</f>
        <v>1636886175.7757506</v>
      </c>
      <c r="E173" s="287">
        <f>Flavors!E59</f>
        <v>33778253.86659646</v>
      </c>
      <c r="F173" s="288">
        <f>Flavors!F59</f>
        <v>2.1070480287047465E-2</v>
      </c>
      <c r="G173" s="289">
        <f>Flavors!G59</f>
        <v>41.654722520980158</v>
      </c>
      <c r="H173" s="290">
        <f>Flavors!H59</f>
        <v>8.5397460911870837E-2</v>
      </c>
      <c r="I173" s="291">
        <f>Flavors!I59</f>
        <v>2.5585442203991637</v>
      </c>
      <c r="J173" s="289">
        <f>Flavors!J59</f>
        <v>5.7156790657193923E-2</v>
      </c>
      <c r="K173" s="292">
        <f>Flavors!K59</f>
        <v>2.2850035135536729E-2</v>
      </c>
      <c r="L173" s="293">
        <f>Flavors!L59</f>
        <v>4188045664.4823365</v>
      </c>
      <c r="M173" s="294">
        <f>Flavors!M59</f>
        <v>178051660.09900665</v>
      </c>
      <c r="N173" s="295">
        <f>Flavors!N59</f>
        <v>4.4401976637465826E-2</v>
      </c>
      <c r="O173" s="296">
        <f>Flavors!O59</f>
        <v>970601639.43771923</v>
      </c>
      <c r="P173" s="287">
        <f>Flavors!P59</f>
        <v>21959022.789880633</v>
      </c>
      <c r="Q173" s="295">
        <f>Flavors!Q59</f>
        <v>2.3147835027142162E-2</v>
      </c>
    </row>
    <row r="174" spans="2:17" x14ac:dyDescent="0.25">
      <c r="B174" s="439"/>
      <c r="C174" s="18" t="s">
        <v>210</v>
      </c>
      <c r="D174" s="286">
        <f>Flavors!D60</f>
        <v>52096028.573734656</v>
      </c>
      <c r="E174" s="287">
        <f>Flavors!E60</f>
        <v>-2032012.8217974752</v>
      </c>
      <c r="F174" s="288">
        <f>Flavors!F60</f>
        <v>-3.7540852567504925E-2</v>
      </c>
      <c r="G174" s="289">
        <f>Flavors!G60</f>
        <v>1.3257156464502158</v>
      </c>
      <c r="H174" s="290">
        <f>Flavors!H60</f>
        <v>-7.7849339340688273E-2</v>
      </c>
      <c r="I174" s="291">
        <f>Flavors!I60</f>
        <v>2.4007260242272372</v>
      </c>
      <c r="J174" s="289">
        <f>Flavors!J60</f>
        <v>5.2342907380932502E-2</v>
      </c>
      <c r="K174" s="292">
        <f>Flavors!K60</f>
        <v>2.2288913169851494E-2</v>
      </c>
      <c r="L174" s="293">
        <f>Flavors!L60</f>
        <v>125068291.55585055</v>
      </c>
      <c r="M174" s="294">
        <f>Flavors!M60</f>
        <v>-2045087.0053750128</v>
      </c>
      <c r="N174" s="295">
        <f>Flavors!N60</f>
        <v>-1.6088684200852816E-2</v>
      </c>
      <c r="O174" s="296">
        <f>Flavors!O60</f>
        <v>28635163.765859336</v>
      </c>
      <c r="P174" s="287">
        <f>Flavors!P60</f>
        <v>-680486.3372396864</v>
      </c>
      <c r="Q174" s="295">
        <f>Flavors!Q60</f>
        <v>-2.321239115784612E-2</v>
      </c>
    </row>
    <row r="175" spans="2:17" x14ac:dyDescent="0.25">
      <c r="B175" s="439"/>
      <c r="C175" s="18" t="s">
        <v>211</v>
      </c>
      <c r="D175" s="286">
        <f>Flavors!D61</f>
        <v>64997.694935873529</v>
      </c>
      <c r="E175" s="287">
        <f>Flavors!E61</f>
        <v>-2059040.28761737</v>
      </c>
      <c r="F175" s="288">
        <f>Flavors!F61</f>
        <v>-0.96939899593615464</v>
      </c>
      <c r="G175" s="289">
        <f>Flavors!G61</f>
        <v>1.6540312864295609E-3</v>
      </c>
      <c r="H175" s="290">
        <f>Flavors!H61</f>
        <v>-5.342324961898598E-2</v>
      </c>
      <c r="I175" s="291">
        <f>Flavors!I61</f>
        <v>2.4005557719886963</v>
      </c>
      <c r="J175" s="289">
        <f>Flavors!J61</f>
        <v>0.27882624571796466</v>
      </c>
      <c r="K175" s="292">
        <f>Flavors!K61</f>
        <v>0.13141460410745426</v>
      </c>
      <c r="L175" s="293">
        <f>Flavors!L61</f>
        <v>156030.59174427166</v>
      </c>
      <c r="M175" s="294">
        <f>Flavors!M61</f>
        <v>-4350603.5107594626</v>
      </c>
      <c r="N175" s="295">
        <f>Flavors!N61</f>
        <v>-0.96537757710181382</v>
      </c>
      <c r="O175" s="296">
        <f>Flavors!O61</f>
        <v>32498.847467936765</v>
      </c>
      <c r="P175" s="287">
        <f>Flavors!P61</f>
        <v>-1029520.143808685</v>
      </c>
      <c r="Q175" s="295">
        <f>Flavors!Q61</f>
        <v>-0.96939899593615464</v>
      </c>
    </row>
    <row r="176" spans="2:17" x14ac:dyDescent="0.25">
      <c r="B176" s="439"/>
      <c r="C176" s="18" t="s">
        <v>212</v>
      </c>
      <c r="D176" s="286">
        <f>Flavors!D62</f>
        <v>411259628.7059781</v>
      </c>
      <c r="E176" s="287">
        <f>Flavors!E62</f>
        <v>34478133.066959023</v>
      </c>
      <c r="F176" s="288">
        <f>Flavors!F62</f>
        <v>9.1506970129953763E-2</v>
      </c>
      <c r="G176" s="289">
        <f>Flavors!G62</f>
        <v>10.465544868878981</v>
      </c>
      <c r="H176" s="290">
        <f>Flavors!H62</f>
        <v>0.69542755189608663</v>
      </c>
      <c r="I176" s="291">
        <f>Flavors!I62</f>
        <v>2.1903058894751624</v>
      </c>
      <c r="J176" s="289">
        <f>Flavors!J62</f>
        <v>2.7559267891513084E-2</v>
      </c>
      <c r="K176" s="292">
        <f>Flavors!K62</f>
        <v>1.2742716884390781E-2</v>
      </c>
      <c r="L176" s="293">
        <f>Flavors!L62</f>
        <v>900784386.8580724</v>
      </c>
      <c r="M176" s="294">
        <f>Flavors!M62</f>
        <v>85901480.089549422</v>
      </c>
      <c r="N176" s="295">
        <f>Flavors!N62</f>
        <v>0.10541573442765899</v>
      </c>
      <c r="O176" s="296">
        <f>Flavors!O62</f>
        <v>189436941.14949644</v>
      </c>
      <c r="P176" s="287">
        <f>Flavors!P62</f>
        <v>16587368.523035198</v>
      </c>
      <c r="Q176" s="295">
        <f>Flavors!Q62</f>
        <v>9.5964185916048175E-2</v>
      </c>
    </row>
    <row r="177" spans="2:17" x14ac:dyDescent="0.25">
      <c r="B177" s="439"/>
      <c r="C177" s="18" t="s">
        <v>213</v>
      </c>
      <c r="D177" s="286">
        <f>Flavors!D63</f>
        <v>3961802.6764046098</v>
      </c>
      <c r="E177" s="287">
        <f>Flavors!E63</f>
        <v>1814107.4181600953</v>
      </c>
      <c r="F177" s="288">
        <f>Flavors!F63</f>
        <v>0.84467636234523913</v>
      </c>
      <c r="G177" s="289">
        <f>Flavors!G63</f>
        <v>0.10081812261032801</v>
      </c>
      <c r="H177" s="290">
        <f>Flavors!H63</f>
        <v>4.5127397675470624E-2</v>
      </c>
      <c r="I177" s="291">
        <f>Flavors!I63</f>
        <v>1.9787924835684576</v>
      </c>
      <c r="J177" s="289">
        <f>Flavors!J63</f>
        <v>-7.7779376727898253E-2</v>
      </c>
      <c r="K177" s="292">
        <f>Flavors!K63</f>
        <v>-3.7819916838057924E-2</v>
      </c>
      <c r="L177" s="293">
        <f>Flavors!L63</f>
        <v>7839585.3574508401</v>
      </c>
      <c r="M177" s="294">
        <f>Flavors!M63</f>
        <v>3422695.7248532567</v>
      </c>
      <c r="N177" s="295">
        <f>Flavors!N63</f>
        <v>0.77491085572821095</v>
      </c>
      <c r="O177" s="296">
        <f>Flavors!O63</f>
        <v>1980901.3382023049</v>
      </c>
      <c r="P177" s="287">
        <f>Flavors!P63</f>
        <v>907053.70908004767</v>
      </c>
      <c r="Q177" s="295">
        <f>Flavors!Q63</f>
        <v>0.84467636234523913</v>
      </c>
    </row>
    <row r="178" spans="2:17" x14ac:dyDescent="0.25">
      <c r="B178" s="439"/>
      <c r="C178" s="18" t="s">
        <v>214</v>
      </c>
      <c r="D178" s="286">
        <f>Flavors!D64</f>
        <v>879985334.03855443</v>
      </c>
      <c r="E178" s="287">
        <f>Flavors!E64</f>
        <v>-17701724.233291626</v>
      </c>
      <c r="F178" s="288">
        <f>Flavors!F64</f>
        <v>-1.9719259702116618E-2</v>
      </c>
      <c r="G178" s="289">
        <f>Flavors!G64</f>
        <v>22.393459883999739</v>
      </c>
      <c r="H178" s="290">
        <f>Flavors!H64</f>
        <v>-0.8839780336412737</v>
      </c>
      <c r="I178" s="291">
        <f>Flavors!I64</f>
        <v>1.9457990914124454</v>
      </c>
      <c r="J178" s="289">
        <f>Flavors!J64</f>
        <v>-9.7681577852395396E-3</v>
      </c>
      <c r="K178" s="292">
        <f>Flavors!K64</f>
        <v>-4.9950508167116948E-3</v>
      </c>
      <c r="L178" s="293">
        <f>Flavors!L64</f>
        <v>1712274663.4284966</v>
      </c>
      <c r="M178" s="294">
        <f>Flavors!M64</f>
        <v>-43212747.756539345</v>
      </c>
      <c r="N178" s="295">
        <f>Flavors!N64</f>
        <v>-2.461581181454826E-2</v>
      </c>
      <c r="O178" s="296">
        <f>Flavors!O64</f>
        <v>361254554.0389148</v>
      </c>
      <c r="P178" s="287">
        <f>Flavors!P64</f>
        <v>-8045928.4745980501</v>
      </c>
      <c r="Q178" s="295">
        <f>Flavors!Q64</f>
        <v>-2.1786942762263103E-2</v>
      </c>
    </row>
    <row r="179" spans="2:17" ht="15" thickBot="1" x14ac:dyDescent="0.3">
      <c r="B179" s="439"/>
      <c r="C179" s="21" t="s">
        <v>215</v>
      </c>
      <c r="D179" s="338">
        <f>Flavors!D65</f>
        <v>23594387.516210105</v>
      </c>
      <c r="E179" s="339">
        <f>Flavors!E65</f>
        <v>-2942025.813784007</v>
      </c>
      <c r="F179" s="340">
        <f>Flavors!F65</f>
        <v>-0.11086750033617522</v>
      </c>
      <c r="G179" s="341">
        <f>Flavors!G65</f>
        <v>0.60041906369844844</v>
      </c>
      <c r="H179" s="342">
        <f>Flavors!H65</f>
        <v>-8.7682327709537877E-2</v>
      </c>
      <c r="I179" s="343">
        <f>Flavors!I65</f>
        <v>2.7026134365452572</v>
      </c>
      <c r="J179" s="341">
        <f>Flavors!J65</f>
        <v>0.45432102480352343</v>
      </c>
      <c r="K179" s="344">
        <f>Flavors!K65</f>
        <v>0.20207381496767346</v>
      </c>
      <c r="L179" s="345">
        <f>Flavors!L65</f>
        <v>63766508.728365108</v>
      </c>
      <c r="M179" s="346">
        <f>Flavors!M65</f>
        <v>4104892.0036971495</v>
      </c>
      <c r="N179" s="347">
        <f>Flavors!N65</f>
        <v>6.8802895882637424E-2</v>
      </c>
      <c r="O179" s="348">
        <f>Flavors!O65</f>
        <v>14300342.40084623</v>
      </c>
      <c r="P179" s="339">
        <f>Flavors!P65</f>
        <v>453993.72198153473</v>
      </c>
      <c r="Q179" s="347">
        <f>Flavors!Q65</f>
        <v>3.278797410861959E-2</v>
      </c>
    </row>
    <row r="180" spans="2:17" x14ac:dyDescent="0.25">
      <c r="B180" s="438" t="s">
        <v>285</v>
      </c>
      <c r="C180" s="24" t="s">
        <v>286</v>
      </c>
      <c r="D180" s="183">
        <f>'NB vs PL'!D13</f>
        <v>2532293757.4083686</v>
      </c>
      <c r="E180" s="23">
        <f>'NB vs PL'!E13</f>
        <v>35424696.114942551</v>
      </c>
      <c r="F180" s="194">
        <f>'NB vs PL'!F13</f>
        <v>1.4187646706868914E-2</v>
      </c>
      <c r="G180" s="202">
        <f>'NB vs PL'!G13</f>
        <v>64.440640630657143</v>
      </c>
      <c r="H180" s="217">
        <f>'NB vs PL'!H13</f>
        <v>-0.30432146629630097</v>
      </c>
      <c r="I180" s="198">
        <f>'NB vs PL'!I13</f>
        <v>2.4108904736843209</v>
      </c>
      <c r="J180" s="202">
        <f>'NB vs PL'!J13</f>
        <v>4.4236372987452643E-2</v>
      </c>
      <c r="K180" s="205">
        <f>'NB vs PL'!K13</f>
        <v>1.869152444982438E-2</v>
      </c>
      <c r="L180" s="207">
        <f>'NB vs PL'!L13</f>
        <v>6105082896.3061104</v>
      </c>
      <c r="M180" s="211">
        <f>'NB vs PL'!M13</f>
        <v>195857493.49288368</v>
      </c>
      <c r="N180" s="209">
        <f>'NB vs PL'!N13</f>
        <v>3.3144359902000202E-2</v>
      </c>
      <c r="O180" s="22">
        <f>'NB vs PL'!O13</f>
        <v>1250623718.7513719</v>
      </c>
      <c r="P180" s="23">
        <f>'NB vs PL'!P13</f>
        <v>32305279.94922328</v>
      </c>
      <c r="Q180" s="209">
        <f>'NB vs PL'!Q13</f>
        <v>2.6516285825063806E-2</v>
      </c>
    </row>
    <row r="181" spans="2:17" ht="15" thickBot="1" x14ac:dyDescent="0.3">
      <c r="B181" s="440"/>
      <c r="C181" s="25" t="s">
        <v>197</v>
      </c>
      <c r="D181" s="184">
        <f>'NB vs PL'!D14</f>
        <v>1397359536.8879843</v>
      </c>
      <c r="E181" s="17">
        <f>'NB vs PL'!E14</f>
        <v>37760109.475823879</v>
      </c>
      <c r="F181" s="195">
        <f>'NB vs PL'!F14</f>
        <v>2.7772966591855561E-2</v>
      </c>
      <c r="G181" s="203">
        <f>'NB vs PL'!G14</f>
        <v>35.559359369339859</v>
      </c>
      <c r="H181" s="218">
        <f>'NB vs PL'!H14</f>
        <v>0.30432146629492962</v>
      </c>
      <c r="I181" s="199">
        <f>'NB vs PL'!I14</f>
        <v>2.0926909852297686</v>
      </c>
      <c r="J181" s="203">
        <f>'NB vs PL'!J14</f>
        <v>2.2731113438162698E-2</v>
      </c>
      <c r="K181" s="206">
        <f>'NB vs PL'!K14</f>
        <v>1.0981427102974855E-2</v>
      </c>
      <c r="L181" s="208">
        <f>'NB vs PL'!L14</f>
        <v>2924241705.9703288</v>
      </c>
      <c r="M181" s="212">
        <f>'NB vs PL'!M14</f>
        <v>109925449.5163126</v>
      </c>
      <c r="N181" s="210">
        <f>'NB vs PL'!N14</f>
        <v>3.9059380502892212E-2</v>
      </c>
      <c r="O181" s="16">
        <f>'NB vs PL'!O14</f>
        <v>764590427.30588961</v>
      </c>
      <c r="P181" s="17">
        <f>'NB vs PL'!P14</f>
        <v>16352973.61236918</v>
      </c>
      <c r="Q181" s="210">
        <f>'NB vs PL'!Q14</f>
        <v>2.1855326182411861E-2</v>
      </c>
    </row>
    <row r="182" spans="2:17" x14ac:dyDescent="0.25">
      <c r="B182" s="439" t="s">
        <v>287</v>
      </c>
      <c r="C182" s="13" t="s">
        <v>39</v>
      </c>
      <c r="D182" s="162">
        <f>Size!D23</f>
        <v>161286544.31904179</v>
      </c>
      <c r="E182" s="32">
        <f>Size!E23</f>
        <v>37073672.753652051</v>
      </c>
      <c r="F182" s="196">
        <f>Size!F23</f>
        <v>0.29846884856965289</v>
      </c>
      <c r="G182" s="204">
        <f>Size!G23</f>
        <v>4.104345402510047</v>
      </c>
      <c r="H182" s="219">
        <f>Size!H23</f>
        <v>0.88344856569758168</v>
      </c>
      <c r="I182" s="200">
        <f>Size!I23</f>
        <v>3.4785242005143684</v>
      </c>
      <c r="J182" s="204">
        <f>Size!J23</f>
        <v>0.2232904793182775</v>
      </c>
      <c r="K182" s="186">
        <f>Size!K23</f>
        <v>6.8594300269239183E-2</v>
      </c>
      <c r="L182" s="187">
        <f>Size!L23</f>
        <v>561039147.63112009</v>
      </c>
      <c r="M182" s="188">
        <f>Size!M23</f>
        <v>156697219.50486434</v>
      </c>
      <c r="N182" s="189">
        <f>Size!N23</f>
        <v>0.38753641065869288</v>
      </c>
      <c r="O182" s="31">
        <f>Size!O23</f>
        <v>106910346.60465284</v>
      </c>
      <c r="P182" s="32">
        <f>Size!P23</f>
        <v>24800827.443356842</v>
      </c>
      <c r="Q182" s="189">
        <f>Size!Q23</f>
        <v>0.30204570306444106</v>
      </c>
    </row>
    <row r="183" spans="2:17" x14ac:dyDescent="0.25">
      <c r="B183" s="439"/>
      <c r="C183" s="18" t="s">
        <v>234</v>
      </c>
      <c r="D183" s="27">
        <f>Size!D24</f>
        <v>2211579043.2251039</v>
      </c>
      <c r="E183" s="309">
        <f>Size!E24</f>
        <v>26010219.722452164</v>
      </c>
      <c r="F183" s="310">
        <f>Size!F24</f>
        <v>1.1900892546942302E-2</v>
      </c>
      <c r="G183" s="311">
        <f>Size!G24</f>
        <v>56.279240879469107</v>
      </c>
      <c r="H183" s="215">
        <f>Size!H24</f>
        <v>-0.39356300583365567</v>
      </c>
      <c r="I183" s="312">
        <f>Size!I24</f>
        <v>2.0989298516210773</v>
      </c>
      <c r="J183" s="311">
        <f>Size!J24</f>
        <v>2.019966972909959E-3</v>
      </c>
      <c r="K183" s="313">
        <f>Size!K24</f>
        <v>9.633065243759303E-4</v>
      </c>
      <c r="L183" s="180">
        <f>Size!L24</f>
        <v>4641949273.0447512</v>
      </c>
      <c r="M183" s="314">
        <f>Size!M24</f>
        <v>59008403.46317482</v>
      </c>
      <c r="N183" s="173">
        <f>Size!N24</f>
        <v>1.2875663278754522E-2</v>
      </c>
      <c r="O183" s="315">
        <f>Size!O24</f>
        <v>1114010343.9886799</v>
      </c>
      <c r="P183" s="309">
        <f>Size!P24</f>
        <v>15995628.418123722</v>
      </c>
      <c r="Q183" s="173">
        <f>Size!Q24</f>
        <v>1.4567772354318576E-2</v>
      </c>
    </row>
    <row r="184" spans="2:17" x14ac:dyDescent="0.25">
      <c r="B184" s="439"/>
      <c r="C184" s="18" t="s">
        <v>235</v>
      </c>
      <c r="D184" s="27">
        <f>Size!D25</f>
        <v>64667885.434467785</v>
      </c>
      <c r="E184" s="309">
        <f>Size!E25</f>
        <v>-9179210.4093169048</v>
      </c>
      <c r="F184" s="310">
        <f>Size!F25</f>
        <v>-0.12430022202544705</v>
      </c>
      <c r="G184" s="311">
        <f>Size!G25</f>
        <v>1.6456384467384757</v>
      </c>
      <c r="H184" s="215">
        <f>Size!H25</f>
        <v>-0.26925068200869284</v>
      </c>
      <c r="I184" s="312">
        <f>Size!I25</f>
        <v>2.5259271210447745</v>
      </c>
      <c r="J184" s="311">
        <f>Size!J25</f>
        <v>-0.22570849053717934</v>
      </c>
      <c r="K184" s="313">
        <f>Size!K25</f>
        <v>-8.2027027702049685E-2</v>
      </c>
      <c r="L184" s="180">
        <f>Size!L25</f>
        <v>163346365.67953852</v>
      </c>
      <c r="M184" s="314">
        <f>Size!M25</f>
        <v>-39853933.056125134</v>
      </c>
      <c r="N184" s="173">
        <f>Size!N25</f>
        <v>-0.19613127197204447</v>
      </c>
      <c r="O184" s="315">
        <f>Size!O25</f>
        <v>21292150.347548224</v>
      </c>
      <c r="P184" s="309">
        <f>Size!P25</f>
        <v>-3630256.5297148749</v>
      </c>
      <c r="Q184" s="173">
        <f>Size!Q25</f>
        <v>-0.1456623570746205</v>
      </c>
    </row>
    <row r="185" spans="2:17" x14ac:dyDescent="0.25">
      <c r="B185" s="439"/>
      <c r="C185" s="18" t="s">
        <v>236</v>
      </c>
      <c r="D185" s="27">
        <f>Size!D26</f>
        <v>48108298.176705867</v>
      </c>
      <c r="E185" s="309">
        <f>Size!E26</f>
        <v>2090418.1101149395</v>
      </c>
      <c r="F185" s="310">
        <f>Size!F26</f>
        <v>4.5426214921025602E-2</v>
      </c>
      <c r="G185" s="311">
        <f>Size!G26</f>
        <v>1.224237727194168</v>
      </c>
      <c r="H185" s="215">
        <f>Size!H26</f>
        <v>3.0972951367205015E-2</v>
      </c>
      <c r="I185" s="312">
        <f>Size!I26</f>
        <v>1.8790022368607844</v>
      </c>
      <c r="J185" s="311">
        <f>Size!J26</f>
        <v>2.5716758061472333E-2</v>
      </c>
      <c r="K185" s="313">
        <f>Size!K26</f>
        <v>1.3876306891549945E-2</v>
      </c>
      <c r="L185" s="180">
        <f>Size!L26</f>
        <v>90395599.885595918</v>
      </c>
      <c r="M185" s="314">
        <f>Size!M26</f>
        <v>5111330.9930546284</v>
      </c>
      <c r="N185" s="173">
        <f>Size!N26</f>
        <v>5.9932869911741134E-2</v>
      </c>
      <c r="O185" s="315">
        <f>Size!O26</f>
        <v>13466682.31748569</v>
      </c>
      <c r="P185" s="309">
        <f>Size!P26</f>
        <v>592775.00924670696</v>
      </c>
      <c r="Q185" s="173">
        <f>Size!Q26</f>
        <v>4.6044685195717201E-2</v>
      </c>
    </row>
    <row r="186" spans="2:17" x14ac:dyDescent="0.25">
      <c r="B186" s="439"/>
      <c r="C186" s="18" t="s">
        <v>237</v>
      </c>
      <c r="D186" s="27">
        <f>Size!D27</f>
        <v>941226766.19310141</v>
      </c>
      <c r="E186" s="309">
        <f>Size!E27</f>
        <v>11253660.901276469</v>
      </c>
      <c r="F186" s="310">
        <f>Size!F27</f>
        <v>1.2101060597601989E-2</v>
      </c>
      <c r="G186" s="311">
        <f>Size!G27</f>
        <v>23.951903532029281</v>
      </c>
      <c r="H186" s="215">
        <f>Size!H27</f>
        <v>-0.16272642061822395</v>
      </c>
      <c r="I186" s="312">
        <f>Size!I27</f>
        <v>1.6793352445196792</v>
      </c>
      <c r="J186" s="311">
        <f>Size!J27</f>
        <v>6.0565980336591441E-2</v>
      </c>
      <c r="K186" s="313">
        <f>Size!K27</f>
        <v>3.7414832167051354E-2</v>
      </c>
      <c r="L186" s="180">
        <f>Size!L27</f>
        <v>1580635281.5533588</v>
      </c>
      <c r="M186" s="314">
        <f>Size!M27</f>
        <v>75223402.190050125</v>
      </c>
      <c r="N186" s="173">
        <f>Size!N27</f>
        <v>4.996865191595587E-2</v>
      </c>
      <c r="O186" s="315">
        <f>Size!O27</f>
        <v>234551851.01568395</v>
      </c>
      <c r="P186" s="309">
        <f>Size!P27</f>
        <v>2768568.0230585635</v>
      </c>
      <c r="Q186" s="173">
        <f>Size!Q27</f>
        <v>1.1944640645834025E-2</v>
      </c>
    </row>
    <row r="187" spans="2:17" x14ac:dyDescent="0.25">
      <c r="B187" s="439"/>
      <c r="C187" s="18" t="s">
        <v>238</v>
      </c>
      <c r="D187" s="27">
        <f>Size!D28</f>
        <v>441824229.96777248</v>
      </c>
      <c r="E187" s="309">
        <f>Size!E28</f>
        <v>13129902.936129034</v>
      </c>
      <c r="F187" s="310">
        <f>Size!F28</f>
        <v>3.0627657303148471E-2</v>
      </c>
      <c r="G187" s="311">
        <f>Size!G28</f>
        <v>11.243338709016381</v>
      </c>
      <c r="H187" s="215">
        <f>Size!H28</f>
        <v>0.1270978195302952</v>
      </c>
      <c r="I187" s="312">
        <f>Size!I28</f>
        <v>4.2676422721249612</v>
      </c>
      <c r="J187" s="311">
        <f>Size!J28</f>
        <v>2.1596246896773863E-2</v>
      </c>
      <c r="K187" s="313">
        <f>Size!K28</f>
        <v>5.0862017906678856E-3</v>
      </c>
      <c r="L187" s="180">
        <f>Size!L28</f>
        <v>1885547760.6595261</v>
      </c>
      <c r="M187" s="314">
        <f>Size!M28</f>
        <v>65291917.328943729</v>
      </c>
      <c r="N187" s="173">
        <f>Size!N28</f>
        <v>3.5869637539235666E-2</v>
      </c>
      <c r="O187" s="315">
        <f>Size!O28</f>
        <v>516713178.5710187</v>
      </c>
      <c r="P187" s="309">
        <f>Size!P28</f>
        <v>10708053.59027648</v>
      </c>
      <c r="Q187" s="173">
        <f>Size!Q28</f>
        <v>2.1161946908510091E-2</v>
      </c>
    </row>
    <row r="188" spans="2:17" ht="15" thickBot="1" x14ac:dyDescent="0.3">
      <c r="B188" s="439"/>
      <c r="C188" s="21" t="s">
        <v>239</v>
      </c>
      <c r="D188" s="316">
        <f>Size!D29</f>
        <v>60960526.980121359</v>
      </c>
      <c r="E188" s="317">
        <f>Size!E29</f>
        <v>-7193858.4235509336</v>
      </c>
      <c r="F188" s="318">
        <f>Size!F29</f>
        <v>-0.10555239227736202</v>
      </c>
      <c r="G188" s="319">
        <f>Size!G29</f>
        <v>1.5512953030385641</v>
      </c>
      <c r="H188" s="320">
        <f>Size!H29</f>
        <v>-0.21597922813612302</v>
      </c>
      <c r="I188" s="321">
        <f>Size!I29</f>
        <v>1.7961852426373122</v>
      </c>
      <c r="J188" s="319">
        <f>Size!J29</f>
        <v>4.5680119327922153E-3</v>
      </c>
      <c r="K188" s="322">
        <f>Size!K29</f>
        <v>2.5496584061071629E-3</v>
      </c>
      <c r="L188" s="323">
        <f>Size!L29</f>
        <v>109496398.9450877</v>
      </c>
      <c r="M188" s="324">
        <f>Size!M29</f>
        <v>-12610172.29220821</v>
      </c>
      <c r="N188" s="325">
        <f>Size!N29</f>
        <v>-0.10327185641550954</v>
      </c>
      <c r="O188" s="326">
        <f>Size!O29</f>
        <v>9359788.0055316687</v>
      </c>
      <c r="P188" s="317">
        <f>Size!P29</f>
        <v>-1487147.5994151197</v>
      </c>
      <c r="Q188" s="325">
        <f>Size!Q29</f>
        <v>-0.13710301725557403</v>
      </c>
    </row>
    <row r="189" spans="2:17" x14ac:dyDescent="0.25">
      <c r="B189" s="438" t="s">
        <v>35</v>
      </c>
      <c r="C189" s="24" t="s">
        <v>288</v>
      </c>
      <c r="D189" s="183">
        <f>Organic!D13</f>
        <v>165739856.52861229</v>
      </c>
      <c r="E189" s="23">
        <f>Organic!E13</f>
        <v>-9935488.180807054</v>
      </c>
      <c r="F189" s="194">
        <f>Organic!F13</f>
        <v>-5.6555962347710903E-2</v>
      </c>
      <c r="G189" s="202">
        <f>Organic!G13</f>
        <v>4.2176712324511785</v>
      </c>
      <c r="H189" s="217">
        <f>Organic!H13</f>
        <v>-0.33767118053406175</v>
      </c>
      <c r="I189" s="198">
        <f>Organic!I13</f>
        <v>3.1300256770439807</v>
      </c>
      <c r="J189" s="202">
        <f>Organic!J13</f>
        <v>0.66179481886809821</v>
      </c>
      <c r="K189" s="205">
        <f>Organic!K13</f>
        <v>0.26812517017034215</v>
      </c>
      <c r="L189" s="207">
        <f>Organic!L13</f>
        <v>518770006.64414191</v>
      </c>
      <c r="M189" s="211">
        <f>Organic!M13</f>
        <v>85162699.8116678</v>
      </c>
      <c r="N189" s="209">
        <f>Organic!N13</f>
        <v>0.19640513079400376</v>
      </c>
      <c r="O189" s="22">
        <f>Organic!O13</f>
        <v>92125229.046515912</v>
      </c>
      <c r="P189" s="23">
        <f>Organic!P13</f>
        <v>3493971.8185218871</v>
      </c>
      <c r="Q189" s="209">
        <f>Organic!Q13</f>
        <v>3.9421440333786917E-2</v>
      </c>
    </row>
    <row r="190" spans="2:17" ht="15" thickBot="1" x14ac:dyDescent="0.3">
      <c r="B190" s="440"/>
      <c r="C190" s="25" t="s">
        <v>289</v>
      </c>
      <c r="D190" s="184">
        <f>Organic!D14</f>
        <v>3763913437.767858</v>
      </c>
      <c r="E190" s="17">
        <f>Organic!E14</f>
        <v>83120293.771631718</v>
      </c>
      <c r="F190" s="195">
        <f>Organic!F14</f>
        <v>2.258216925534377E-2</v>
      </c>
      <c r="G190" s="203">
        <f>Organic!G14</f>
        <v>95.782328767548819</v>
      </c>
      <c r="H190" s="218">
        <f>Organic!H14</f>
        <v>0.33767118053414436</v>
      </c>
      <c r="I190" s="199">
        <f>Organic!I14</f>
        <v>2.2619116941764488</v>
      </c>
      <c r="J190" s="203">
        <f>Organic!J14</f>
        <v>9.6975576780238271E-3</v>
      </c>
      <c r="K190" s="206">
        <f>Organic!K14</f>
        <v>4.305788477600477E-3</v>
      </c>
      <c r="L190" s="208">
        <f>Organic!L14</f>
        <v>8513639820.7549973</v>
      </c>
      <c r="M190" s="212">
        <f>Organic!M14</f>
        <v>223705468.32021332</v>
      </c>
      <c r="N190" s="210">
        <f>Organic!N14</f>
        <v>2.6985191777123083E-2</v>
      </c>
      <c r="O190" s="16">
        <f>Organic!O14</f>
        <v>1924179111.8040857</v>
      </c>
      <c r="P190" s="17">
        <f>Organic!P14</f>
        <v>46254476.53641057</v>
      </c>
      <c r="Q190" s="210">
        <f>Organic!Q14</f>
        <v>2.4630635153160746E-2</v>
      </c>
    </row>
    <row r="191" spans="2:17" x14ac:dyDescent="0.25">
      <c r="B191" s="438" t="s">
        <v>290</v>
      </c>
      <c r="C191" s="13" t="s">
        <v>291</v>
      </c>
      <c r="D191" s="26">
        <f>Form!D13</f>
        <v>664668518.55079544</v>
      </c>
      <c r="E191" s="15">
        <f>Form!E13</f>
        <v>21168547.215541601</v>
      </c>
      <c r="F191" s="171">
        <f>Form!F13</f>
        <v>3.2895956734259289E-2</v>
      </c>
      <c r="G191" s="222">
        <f>Form!G13</f>
        <v>16.914177123857225</v>
      </c>
      <c r="H191" s="223">
        <f>Form!H13</f>
        <v>0.22792717212398728</v>
      </c>
      <c r="I191" s="224">
        <f>Form!I13</f>
        <v>2.4167681369508336</v>
      </c>
      <c r="J191" s="222">
        <f>Form!J13</f>
        <v>1.2473658141502586E-2</v>
      </c>
      <c r="K191" s="225">
        <f>Form!K13</f>
        <v>5.1880741945054352E-3</v>
      </c>
      <c r="L191" s="226">
        <f>Form!L13</f>
        <v>1606349697.2678764</v>
      </c>
      <c r="M191" s="170">
        <f>Form!M13</f>
        <v>59186269.072562695</v>
      </c>
      <c r="N191" s="172">
        <f>Form!N13</f>
        <v>3.8254697593001166E-2</v>
      </c>
      <c r="O191" s="14">
        <f>Form!O13</f>
        <v>347465810.4324578</v>
      </c>
      <c r="P191" s="15">
        <f>Form!P13</f>
        <v>12755193.761081517</v>
      </c>
      <c r="Q191" s="172">
        <f>Form!Q13</f>
        <v>3.810812422960802E-2</v>
      </c>
    </row>
    <row r="192" spans="2:17" ht="15" thickBot="1" x14ac:dyDescent="0.3">
      <c r="B192" s="440"/>
      <c r="C192" s="21" t="s">
        <v>225</v>
      </c>
      <c r="D192" s="30">
        <f>Form!D14</f>
        <v>3264984775.7457209</v>
      </c>
      <c r="E192" s="20">
        <f>Form!E14</f>
        <v>52016258.375323772</v>
      </c>
      <c r="F192" s="167">
        <f>Form!F14</f>
        <v>1.6189470296427196E-2</v>
      </c>
      <c r="G192" s="214">
        <f>Form!G14</f>
        <v>83.085822876143936</v>
      </c>
      <c r="H192" s="220">
        <f>Form!H14</f>
        <v>-0.22792717212288949</v>
      </c>
      <c r="I192" s="213">
        <f>Form!I14</f>
        <v>2.2744547494666505</v>
      </c>
      <c r="J192" s="214">
        <f>Form!J14</f>
        <v>4.0888440841467144E-2</v>
      </c>
      <c r="K192" s="179">
        <f>Form!K14</f>
        <v>1.8306347424552179E-2</v>
      </c>
      <c r="L192" s="181">
        <f>Form!L14</f>
        <v>7426060130.1311617</v>
      </c>
      <c r="M192" s="168">
        <f>Form!M14</f>
        <v>249681899.05923557</v>
      </c>
      <c r="N192" s="174">
        <f>Form!N14</f>
        <v>3.4792187788845255E-2</v>
      </c>
      <c r="O192" s="19">
        <f>Form!O14</f>
        <v>1668838530.4181426</v>
      </c>
      <c r="P192" s="20">
        <f>Form!P14</f>
        <v>36993254.593849659</v>
      </c>
      <c r="Q192" s="174">
        <f>Form!Q14</f>
        <v>2.2669584636425339E-2</v>
      </c>
    </row>
    <row r="193" spans="1:20" x14ac:dyDescent="0.25">
      <c r="B193" s="439" t="s">
        <v>292</v>
      </c>
      <c r="C193" s="13" t="s">
        <v>37</v>
      </c>
      <c r="D193" s="162">
        <f>'Package Type'!D25</f>
        <v>140896902.39049137</v>
      </c>
      <c r="E193" s="32">
        <f>'Package Type'!E25</f>
        <v>915002.56512269378</v>
      </c>
      <c r="F193" s="196">
        <f>'Package Type'!F25</f>
        <v>6.5365777022899745E-3</v>
      </c>
      <c r="G193" s="204">
        <f>'Package Type'!G25</f>
        <v>3.5854792226833405</v>
      </c>
      <c r="H193" s="219">
        <f>'Package Type'!H25</f>
        <v>-4.4315762944843851E-2</v>
      </c>
      <c r="I193" s="200">
        <f>'Package Type'!I25</f>
        <v>5.5003288256589533</v>
      </c>
      <c r="J193" s="204">
        <f>'Package Type'!J25</f>
        <v>-0.13723136331058683</v>
      </c>
      <c r="K193" s="186">
        <f>'Package Type'!K25</f>
        <v>-2.4342332269745685E-2</v>
      </c>
      <c r="L193" s="187">
        <f>'Package Type'!L25</f>
        <v>774979293.66447556</v>
      </c>
      <c r="M193" s="188">
        <f>'Package Type'!M25</f>
        <v>-14177091.967345119</v>
      </c>
      <c r="N193" s="189">
        <f>'Package Type'!N25</f>
        <v>-1.7964870113791883E-2</v>
      </c>
      <c r="O193" s="31">
        <f>'Package Type'!O25</f>
        <v>193544748.4049117</v>
      </c>
      <c r="P193" s="32">
        <f>'Package Type'!P25</f>
        <v>2709379.3189191818</v>
      </c>
      <c r="Q193" s="189">
        <f>'Package Type'!Q25</f>
        <v>1.4197469430828127E-2</v>
      </c>
    </row>
    <row r="194" spans="1:20" x14ac:dyDescent="0.25">
      <c r="B194" s="439"/>
      <c r="C194" s="18" t="s">
        <v>227</v>
      </c>
      <c r="D194" s="27">
        <f>'Package Type'!D26</f>
        <v>46752921.139264919</v>
      </c>
      <c r="E194" s="309">
        <f>'Package Type'!E26</f>
        <v>1857490.0990358517</v>
      </c>
      <c r="F194" s="310">
        <f>'Package Type'!F26</f>
        <v>4.1373700084790951E-2</v>
      </c>
      <c r="G194" s="311">
        <f>'Package Type'!G26</f>
        <v>1.1897467190584592</v>
      </c>
      <c r="H194" s="215">
        <f>'Package Type'!H26</f>
        <v>2.5587562262201491E-2</v>
      </c>
      <c r="I194" s="312">
        <f>'Package Type'!I26</f>
        <v>2.4467958045343723</v>
      </c>
      <c r="J194" s="311">
        <f>'Package Type'!J26</f>
        <v>-2.2175255840666264E-2</v>
      </c>
      <c r="K194" s="313">
        <f>'Package Type'!K26</f>
        <v>-8.9815778712682946E-3</v>
      </c>
      <c r="L194" s="180">
        <f>'Package Type'!L26</f>
        <v>114394851.29327977</v>
      </c>
      <c r="M194" s="314">
        <f>'Package Type'!M26</f>
        <v>3549331.3118909895</v>
      </c>
      <c r="N194" s="173">
        <f>'Package Type'!N26</f>
        <v>3.2020521104388619E-2</v>
      </c>
      <c r="O194" s="315">
        <f>'Package Type'!O26</f>
        <v>21105300.857679855</v>
      </c>
      <c r="P194" s="309">
        <f>'Package Type'!P26</f>
        <v>483807.57658260316</v>
      </c>
      <c r="Q194" s="173">
        <f>'Package Type'!Q26</f>
        <v>2.3461326005235844E-2</v>
      </c>
    </row>
    <row r="195" spans="1:20" x14ac:dyDescent="0.25">
      <c r="B195" s="439"/>
      <c r="C195" s="18" t="s">
        <v>228</v>
      </c>
      <c r="D195" s="27">
        <f>'Package Type'!D27</f>
        <v>1481848365.3892107</v>
      </c>
      <c r="E195" s="309">
        <f>'Package Type'!E27</f>
        <v>29495863.577748537</v>
      </c>
      <c r="F195" s="310">
        <f>'Package Type'!F27</f>
        <v>2.0309025213203755E-2</v>
      </c>
      <c r="G195" s="311">
        <f>'Package Type'!G27</f>
        <v>37.709392010230957</v>
      </c>
      <c r="H195" s="215">
        <f>'Package Type'!H27</f>
        <v>4.9224266998159294E-2</v>
      </c>
      <c r="I195" s="312">
        <f>'Package Type'!I27</f>
        <v>2.3307070903126719</v>
      </c>
      <c r="J195" s="311">
        <f>'Package Type'!J27</f>
        <v>0.12852874003663439</v>
      </c>
      <c r="K195" s="313">
        <f>'Package Type'!K27</f>
        <v>5.8364364548640503E-2</v>
      </c>
      <c r="L195" s="180">
        <f>'Package Type'!L27</f>
        <v>3453754491.9808764</v>
      </c>
      <c r="M195" s="314">
        <f>'Package Type'!M27</f>
        <v>255415255.52243471</v>
      </c>
      <c r="N195" s="173">
        <f>'Package Type'!N27</f>
        <v>7.9858713113015178E-2</v>
      </c>
      <c r="O195" s="315">
        <f>'Package Type'!O27</f>
        <v>774067385.04405212</v>
      </c>
      <c r="P195" s="309">
        <f>'Package Type'!P27</f>
        <v>31222233.122998476</v>
      </c>
      <c r="Q195" s="173">
        <f>'Package Type'!Q27</f>
        <v>4.203060764717307E-2</v>
      </c>
    </row>
    <row r="196" spans="1:20" ht="15" customHeight="1" x14ac:dyDescent="0.25">
      <c r="B196" s="439"/>
      <c r="C196" s="18" t="s">
        <v>229</v>
      </c>
      <c r="D196" s="27">
        <f>'Package Type'!D28</f>
        <v>58161136.75170742</v>
      </c>
      <c r="E196" s="309">
        <f>'Package Type'!E28</f>
        <v>33121406.193315979</v>
      </c>
      <c r="F196" s="310">
        <f>'Package Type'!F28</f>
        <v>1.3227540973765057</v>
      </c>
      <c r="G196" s="311">
        <f>'Package Type'!G28</f>
        <v>1.4800577149165537</v>
      </c>
      <c r="H196" s="215">
        <f>'Package Type'!H28</f>
        <v>0.8307659955177118</v>
      </c>
      <c r="I196" s="312">
        <f>'Package Type'!I28</f>
        <v>2.604855777232121</v>
      </c>
      <c r="J196" s="311">
        <f>'Package Type'!J28</f>
        <v>-0.18598977370056557</v>
      </c>
      <c r="K196" s="313">
        <f>'Package Type'!K28</f>
        <v>-6.664280423487022E-2</v>
      </c>
      <c r="L196" s="180">
        <f>'Package Type'!L28</f>
        <v>151501373.07807252</v>
      </c>
      <c r="M196" s="314">
        <f>'Package Type'!M28</f>
        <v>81619352.452632532</v>
      </c>
      <c r="N196" s="173">
        <f>'Package Type'!N28</f>
        <v>1.1679592507793009</v>
      </c>
      <c r="O196" s="315">
        <f>'Package Type'!O28</f>
        <v>29858510.607688706</v>
      </c>
      <c r="P196" s="309">
        <f>'Package Type'!P28</f>
        <v>13859521.207713697</v>
      </c>
      <c r="Q196" s="173">
        <f>'Package Type'!Q28</f>
        <v>0.86627479156498133</v>
      </c>
    </row>
    <row r="197" spans="1:20" x14ac:dyDescent="0.25">
      <c r="B197" s="439"/>
      <c r="C197" s="18" t="s">
        <v>230</v>
      </c>
      <c r="D197" s="27">
        <f>'Package Type'!D29</f>
        <v>1463737.1588381329</v>
      </c>
      <c r="E197" s="309">
        <f>'Package Type'!E29</f>
        <v>324951.63008994842</v>
      </c>
      <c r="F197" s="310">
        <f>'Package Type'!F29</f>
        <v>0.28534927946191335</v>
      </c>
      <c r="G197" s="311">
        <f>'Package Type'!G29</f>
        <v>3.724850640036393E-2</v>
      </c>
      <c r="H197" s="215">
        <f>'Package Type'!H29</f>
        <v>7.7192743559865509E-3</v>
      </c>
      <c r="I197" s="312">
        <f>'Package Type'!I29</f>
        <v>3.3390796880550728</v>
      </c>
      <c r="J197" s="311">
        <f>'Package Type'!J29</f>
        <v>0.10457519034457663</v>
      </c>
      <c r="K197" s="313">
        <f>'Package Type'!K29</f>
        <v>3.2331131528368216E-2</v>
      </c>
      <c r="L197" s="180">
        <f>'Package Type'!L29</f>
        <v>4887535.0157278515</v>
      </c>
      <c r="M197" s="314">
        <f>'Package Type'!M29</f>
        <v>1204128.1010642233</v>
      </c>
      <c r="N197" s="173">
        <f>'Package Type'!N29</f>
        <v>0.32690607607608985</v>
      </c>
      <c r="O197" s="315">
        <f>'Package Type'!O29</f>
        <v>1296199.0608459271</v>
      </c>
      <c r="P197" s="309">
        <f>'Package Type'!P29</f>
        <v>234685.91821797262</v>
      </c>
      <c r="Q197" s="173">
        <f>'Package Type'!Q29</f>
        <v>0.22108621061155034</v>
      </c>
    </row>
    <row r="198" spans="1:20" x14ac:dyDescent="0.25">
      <c r="B198" s="439"/>
      <c r="C198" s="18" t="s">
        <v>231</v>
      </c>
      <c r="D198" s="27">
        <f>'Package Type'!D30</f>
        <v>2153652672.0785775</v>
      </c>
      <c r="E198" s="309">
        <f>'Package Type'!E30</f>
        <v>7937298.2115869522</v>
      </c>
      <c r="F198" s="310">
        <f>'Package Type'!F30</f>
        <v>3.69913843572012E-3</v>
      </c>
      <c r="G198" s="311">
        <f>'Package Type'!G30</f>
        <v>54.805157371119883</v>
      </c>
      <c r="H198" s="215">
        <f>'Package Type'!H30</f>
        <v>-0.83422825205059326</v>
      </c>
      <c r="I198" s="312">
        <f>'Package Type'!I30</f>
        <v>2.0194067254245787</v>
      </c>
      <c r="J198" s="311">
        <f>'Package Type'!J30</f>
        <v>-1.9470865554340744E-2</v>
      </c>
      <c r="K198" s="313">
        <f>'Package Type'!K30</f>
        <v>-9.5497962410741218E-3</v>
      </c>
      <c r="L198" s="180">
        <f>'Package Type'!L30</f>
        <v>4349100690.2240944</v>
      </c>
      <c r="M198" s="314">
        <f>'Package Type'!M30</f>
        <v>-25750302.17226696</v>
      </c>
      <c r="N198" s="173">
        <f>'Package Type'!N30</f>
        <v>-5.8859838236826473E-3</v>
      </c>
      <c r="O198" s="315">
        <f>'Package Type'!O30</f>
        <v>969398908.38048828</v>
      </c>
      <c r="P198" s="309">
        <f>'Package Type'!P30</f>
        <v>2014500.2348333597</v>
      </c>
      <c r="Q198" s="173">
        <f>'Package Type'!Q30</f>
        <v>2.0824195819890094E-3</v>
      </c>
    </row>
    <row r="199" spans="1:20" x14ac:dyDescent="0.25">
      <c r="B199" s="439"/>
      <c r="C199" s="18" t="s">
        <v>232</v>
      </c>
      <c r="D199" s="27">
        <f>'Package Type'!D31</f>
        <v>42661965.976565607</v>
      </c>
      <c r="E199" s="309">
        <f>'Package Type'!E31</f>
        <v>-3765387.387089178</v>
      </c>
      <c r="F199" s="310">
        <f>'Package Type'!F31</f>
        <v>-8.1102779165458008E-2</v>
      </c>
      <c r="G199" s="311">
        <f>'Package Type'!G31</f>
        <v>1.0856419836957505</v>
      </c>
      <c r="H199" s="215">
        <f>'Package Type'!H31</f>
        <v>-0.11824062288136838</v>
      </c>
      <c r="I199" s="312">
        <f>'Package Type'!I31</f>
        <v>4.1050082068972031</v>
      </c>
      <c r="J199" s="311">
        <f>'Package Type'!J31</f>
        <v>0.35301797160885062</v>
      </c>
      <c r="K199" s="313">
        <f>'Package Type'!K31</f>
        <v>9.4088190392563761E-2</v>
      </c>
      <c r="L199" s="180">
        <f>'Package Type'!L31</f>
        <v>175127720.45617107</v>
      </c>
      <c r="M199" s="314">
        <f>'Package Type'!M31</f>
        <v>932743.98545646667</v>
      </c>
      <c r="N199" s="173">
        <f>'Package Type'!N31</f>
        <v>5.354597499620078E-3</v>
      </c>
      <c r="O199" s="315">
        <f>'Package Type'!O31</f>
        <v>25524579.341301724</v>
      </c>
      <c r="P199" s="309">
        <f>'Package Type'!P31</f>
        <v>-1667068.0649900921</v>
      </c>
      <c r="Q199" s="173">
        <f>'Package Type'!Q31</f>
        <v>-6.1308093624527979E-2</v>
      </c>
      <c r="T199" s="29"/>
    </row>
    <row r="200" spans="1:20" ht="15" thickBot="1" x14ac:dyDescent="0.3">
      <c r="B200" s="439"/>
      <c r="C200" s="21" t="s">
        <v>233</v>
      </c>
      <c r="D200" s="316">
        <f>'Package Type'!D32</f>
        <v>327643.57874244452</v>
      </c>
      <c r="E200" s="317">
        <f>'Package Type'!E32</f>
        <v>-17069.119048868073</v>
      </c>
      <c r="F200" s="318">
        <f>'Package Type'!F32</f>
        <v>-4.9516943118821911E-2</v>
      </c>
      <c r="G200" s="319">
        <f>'Package Type'!G32</f>
        <v>8.3377222926508295E-3</v>
      </c>
      <c r="H200" s="320">
        <f>'Package Type'!H32</f>
        <v>-6.0083636019087755E-4</v>
      </c>
      <c r="I200" s="321">
        <f>'Package Type'!I32</f>
        <v>3.2716075256381445</v>
      </c>
      <c r="J200" s="319">
        <f>'Package Type'!J32</f>
        <v>0.23643764103300091</v>
      </c>
      <c r="K200" s="322">
        <f>'Package Type'!K32</f>
        <v>7.7899310424846269E-2</v>
      </c>
      <c r="L200" s="323">
        <f>'Package Type'!L32</f>
        <v>1071921.1979407954</v>
      </c>
      <c r="M200" s="324">
        <f>'Package Type'!M32</f>
        <v>25659.598763609538</v>
      </c>
      <c r="N200" s="325">
        <f>'Package Type'!N32</f>
        <v>2.4525031582721835E-2</v>
      </c>
      <c r="O200" s="326">
        <f>'Package Type'!O32</f>
        <v>336120.036226511</v>
      </c>
      <c r="P200" s="317">
        <f>'Package Type'!P32</f>
        <v>-21433.159183928336</v>
      </c>
      <c r="Q200" s="325">
        <f>'Package Type'!Q32</f>
        <v>-5.9943973257811249E-2</v>
      </c>
    </row>
    <row r="201" spans="1:20" ht="15.65" customHeight="1" thickBot="1" x14ac:dyDescent="0.3">
      <c r="B201" s="438" t="s">
        <v>293</v>
      </c>
      <c r="C201" s="158" t="s">
        <v>44</v>
      </c>
      <c r="D201" s="163">
        <f>'Sugar Content'!D17</f>
        <v>3929653294.2964697</v>
      </c>
      <c r="E201" s="164">
        <f>'Sugar Content'!E17</f>
        <v>73184805.59082222</v>
      </c>
      <c r="F201" s="175">
        <f>'Sugar Content'!F17</f>
        <v>1.8977156381585099E-2</v>
      </c>
      <c r="G201" s="201">
        <f>'Sugar Content'!G17</f>
        <v>99.999999999999972</v>
      </c>
      <c r="H201" s="216">
        <f>'Sugar Content'!H17</f>
        <v>0</v>
      </c>
      <c r="I201" s="197">
        <f>'Sugar Content'!I17</f>
        <v>2.2985258878967336</v>
      </c>
      <c r="J201" s="201">
        <f>'Sugar Content'!J17</f>
        <v>3.6471450056601462E-2</v>
      </c>
      <c r="K201" s="191">
        <f>'Sugar Content'!K17</f>
        <v>1.6123153115371238E-2</v>
      </c>
      <c r="L201" s="192">
        <f>'Sugar Content'!L17</f>
        <v>9032409827.3991165</v>
      </c>
      <c r="M201" s="176">
        <f>'Sugar Content'!M17</f>
        <v>308868168.13187981</v>
      </c>
      <c r="N201" s="178">
        <f>'Sugar Content'!N17</f>
        <v>3.5406281094990978E-2</v>
      </c>
      <c r="O201" s="182">
        <f>'Sugar Content'!O17</f>
        <v>2016304340.8506005</v>
      </c>
      <c r="P201" s="164">
        <f>'Sugar Content'!P17</f>
        <v>49748448.354931593</v>
      </c>
      <c r="Q201" s="193">
        <f>'Sugar Content'!Q17</f>
        <v>2.529724608630271E-2</v>
      </c>
    </row>
    <row r="202" spans="1:20" ht="15.65" customHeight="1" x14ac:dyDescent="0.25">
      <c r="B202" s="452"/>
      <c r="C202" s="13" t="s">
        <v>31</v>
      </c>
      <c r="D202" s="162">
        <f>'Sugar Content'!D18</f>
        <v>3555473326.0493159</v>
      </c>
      <c r="E202" s="32">
        <f>'Sugar Content'!E18</f>
        <v>49022995.428087711</v>
      </c>
      <c r="F202" s="185">
        <f>'Sugar Content'!F18</f>
        <v>1.3980804176799059E-2</v>
      </c>
      <c r="G202" s="204">
        <f>'Sugar Content'!G18</f>
        <v>90.478041185204745</v>
      </c>
      <c r="H202" s="219">
        <f>'Sugar Content'!H18</f>
        <v>-0.44582713863840695</v>
      </c>
      <c r="I202" s="200">
        <f>'Sugar Content'!I18</f>
        <v>2.3192258458766508</v>
      </c>
      <c r="J202" s="204">
        <f>'Sugar Content'!J18</f>
        <v>4.5923469154877328E-2</v>
      </c>
      <c r="K202" s="186">
        <f>'Sugar Content'!K18</f>
        <v>2.0201214596494411E-2</v>
      </c>
      <c r="L202" s="187">
        <f>'Sugar Content'!L18</f>
        <v>8245945632.0985937</v>
      </c>
      <c r="M202" s="188">
        <f>'Sugar Content'!M18</f>
        <v>274723761.64050674</v>
      </c>
      <c r="N202" s="189">
        <f>'Sugar Content'!N18</f>
        <v>3.4464447998700486E-2</v>
      </c>
      <c r="O202" s="31">
        <f>'Sugar Content'!O18</f>
        <v>1833767886.6536205</v>
      </c>
      <c r="P202" s="32">
        <f>'Sugar Content'!P18</f>
        <v>40558094.049488544</v>
      </c>
      <c r="Q202" s="190">
        <f>'Sugar Content'!Q18</f>
        <v>2.2617595674954097E-2</v>
      </c>
    </row>
    <row r="203" spans="1:20" ht="15.65" customHeight="1" x14ac:dyDescent="0.25">
      <c r="B203" s="452"/>
      <c r="C203" s="18" t="s">
        <v>294</v>
      </c>
      <c r="D203" s="27">
        <f>'Sugar Content'!D19</f>
        <v>371198790.47070956</v>
      </c>
      <c r="E203" s="309">
        <f>'Sugar Content'!E19</f>
        <v>24834305.859337747</v>
      </c>
      <c r="F203" s="349">
        <f>'Sugar Content'!F19</f>
        <v>7.169992006311604E-2</v>
      </c>
      <c r="G203" s="311">
        <f>'Sugar Content'!G19</f>
        <v>9.4460951812077258</v>
      </c>
      <c r="H203" s="215">
        <f>'Sugar Content'!H19</f>
        <v>0.4647049371084524</v>
      </c>
      <c r="I203" s="312">
        <f>'Sugar Content'!I19</f>
        <v>2.0868533737084776</v>
      </c>
      <c r="J203" s="311">
        <f>'Sugar Content'!J19</f>
        <v>-4.2245799886592383E-2</v>
      </c>
      <c r="K203" s="313">
        <f>'Sugar Content'!K19</f>
        <v>-1.984210055150162E-2</v>
      </c>
      <c r="L203" s="180">
        <f>'Sugar Content'!L19</f>
        <v>774637448.21030653</v>
      </c>
      <c r="M203" s="314">
        <f>'Sugar Content'!M19</f>
        <v>37193110.261552453</v>
      </c>
      <c r="N203" s="173">
        <f>'Sugar Content'!N19</f>
        <v>5.0435142488187423E-2</v>
      </c>
      <c r="O203" s="315">
        <f>'Sugar Content'!O19</f>
        <v>179658619.37395892</v>
      </c>
      <c r="P203" s="309">
        <f>'Sugar Content'!P19</f>
        <v>10125648.485070795</v>
      </c>
      <c r="Q203" s="165">
        <f>'Sugar Content'!Q19</f>
        <v>5.9726721191638549E-2</v>
      </c>
    </row>
    <row r="204" spans="1:20" ht="15.65" customHeight="1" thickBot="1" x14ac:dyDescent="0.3">
      <c r="B204" s="453"/>
      <c r="C204" s="21" t="s">
        <v>295</v>
      </c>
      <c r="D204" s="30">
        <f>'Sugar Content'!D20</f>
        <v>2981177.7764277873</v>
      </c>
      <c r="E204" s="20">
        <f>'Sugar Content'!E20</f>
        <v>-672495.69661920378</v>
      </c>
      <c r="F204" s="166">
        <f>'Sugar Content'!F20</f>
        <v>-0.18406015249588634</v>
      </c>
      <c r="G204" s="214">
        <f>'Sugar Content'!G20</f>
        <v>7.586363358708241E-2</v>
      </c>
      <c r="H204" s="220">
        <f>'Sugar Content'!H20</f>
        <v>-1.8877798470444351E-2</v>
      </c>
      <c r="I204" s="213">
        <f>'Sugar Content'!I20</f>
        <v>3.9671391567892771</v>
      </c>
      <c r="J204" s="214">
        <f>'Sugar Content'!J20</f>
        <v>-0.10422928106705065</v>
      </c>
      <c r="K204" s="179">
        <f>'Sugar Content'!K20</f>
        <v>-2.5600552408351882E-2</v>
      </c>
      <c r="L204" s="181">
        <f>'Sugar Content'!L20</f>
        <v>11826747.090216665</v>
      </c>
      <c r="M204" s="168">
        <f>'Sugar Content'!M20</f>
        <v>-3048703.7701797653</v>
      </c>
      <c r="N204" s="174">
        <f>'Sugar Content'!N20</f>
        <v>-0.2049486633239779</v>
      </c>
      <c r="O204" s="19">
        <f>'Sugar Content'!O20</f>
        <v>2877834.8230211767</v>
      </c>
      <c r="P204" s="20">
        <f>'Sugar Content'!P20</f>
        <v>-935294.17962768069</v>
      </c>
      <c r="Q204" s="169">
        <f>'Sugar Content'!Q20</f>
        <v>-0.24528259573121236</v>
      </c>
    </row>
    <row r="205" spans="1:20" x14ac:dyDescent="0.25">
      <c r="A205" s="40"/>
      <c r="B205" s="41"/>
      <c r="C205" s="46"/>
      <c r="D205" s="42"/>
      <c r="E205" s="42"/>
      <c r="F205" s="43"/>
      <c r="G205" s="44"/>
      <c r="H205" s="44"/>
      <c r="I205" s="45"/>
      <c r="J205" s="45"/>
      <c r="K205" s="43"/>
      <c r="L205" s="42"/>
      <c r="M205" s="42"/>
      <c r="N205" s="43"/>
      <c r="O205" s="42"/>
      <c r="P205" s="42"/>
      <c r="Q205" s="43"/>
    </row>
    <row r="206" spans="1:20" x14ac:dyDescent="0.25">
      <c r="A206" s="40"/>
      <c r="B206" s="41"/>
      <c r="C206" s="46"/>
      <c r="D206" s="42"/>
      <c r="E206" s="42"/>
      <c r="F206" s="43"/>
      <c r="G206" s="44"/>
      <c r="H206" s="44"/>
      <c r="I206" s="45"/>
      <c r="J206" s="45"/>
      <c r="K206" s="43"/>
      <c r="L206" s="42"/>
      <c r="M206" s="42"/>
      <c r="N206" s="43"/>
      <c r="O206" s="42"/>
      <c r="P206" s="42"/>
      <c r="Q206" s="43"/>
    </row>
    <row r="207" spans="1:20" x14ac:dyDescent="0.25">
      <c r="A207" s="40"/>
      <c r="B207" s="41"/>
      <c r="C207" s="46"/>
      <c r="D207" s="42"/>
      <c r="E207" s="42"/>
      <c r="F207" s="43"/>
      <c r="G207" s="44"/>
      <c r="H207" s="44"/>
      <c r="I207" s="45"/>
      <c r="J207" s="45"/>
      <c r="K207" s="43"/>
      <c r="L207" s="42"/>
      <c r="M207" s="42"/>
      <c r="N207" s="43"/>
      <c r="O207" s="42"/>
      <c r="P207" s="42"/>
      <c r="Q207" s="43"/>
    </row>
    <row r="208" spans="1:20" x14ac:dyDescent="0.25">
      <c r="A208" s="40"/>
      <c r="B208" s="41"/>
      <c r="C208" s="46"/>
      <c r="D208" s="42"/>
      <c r="E208" s="42"/>
      <c r="F208" s="43"/>
      <c r="G208" s="44"/>
      <c r="H208" s="44"/>
      <c r="I208" s="45"/>
      <c r="J208" s="45"/>
      <c r="K208" s="43"/>
      <c r="L208" s="42"/>
      <c r="M208" s="42"/>
      <c r="N208" s="43"/>
      <c r="O208" s="42"/>
      <c r="P208" s="42"/>
      <c r="Q208" s="43"/>
    </row>
    <row r="209" spans="1:17" x14ac:dyDescent="0.25">
      <c r="A209" s="40"/>
      <c r="B209" s="41"/>
      <c r="C209" s="46"/>
      <c r="D209" s="42"/>
      <c r="E209" s="42"/>
      <c r="F209" s="43"/>
      <c r="G209" s="44"/>
      <c r="H209" s="44"/>
      <c r="I209" s="45"/>
      <c r="J209" s="45"/>
      <c r="K209" s="43"/>
      <c r="L209" s="42"/>
      <c r="M209" s="42"/>
      <c r="N209" s="43"/>
      <c r="O209" s="42"/>
      <c r="P209" s="42"/>
      <c r="Q209" s="43"/>
    </row>
    <row r="210" spans="1:17" x14ac:dyDescent="0.25">
      <c r="A210" s="40"/>
      <c r="B210" s="41"/>
      <c r="C210" s="46"/>
      <c r="D210" s="42"/>
      <c r="E210" s="42"/>
      <c r="F210" s="43"/>
      <c r="G210" s="44"/>
      <c r="H210" s="44"/>
      <c r="I210" s="45"/>
      <c r="J210" s="45"/>
      <c r="K210" s="43"/>
      <c r="L210" s="42"/>
      <c r="M210" s="42"/>
      <c r="N210" s="43"/>
      <c r="O210" s="42"/>
      <c r="P210" s="42"/>
      <c r="Q210" s="43"/>
    </row>
    <row r="211" spans="1:17" x14ac:dyDescent="0.25">
      <c r="A211" s="40"/>
      <c r="B211" s="41"/>
      <c r="C211" s="46"/>
      <c r="D211" s="42"/>
      <c r="E211" s="42"/>
      <c r="F211" s="43"/>
      <c r="G211" s="44"/>
      <c r="H211" s="44"/>
      <c r="I211" s="45"/>
      <c r="J211" s="45"/>
      <c r="K211" s="43"/>
      <c r="L211" s="42"/>
      <c r="M211" s="42"/>
      <c r="N211" s="43"/>
      <c r="O211" s="42"/>
      <c r="P211" s="42"/>
      <c r="Q211" s="43"/>
    </row>
    <row r="212" spans="1:17" x14ac:dyDescent="0.25">
      <c r="A212" s="40"/>
      <c r="B212" s="41"/>
      <c r="C212" s="46"/>
      <c r="D212" s="42"/>
      <c r="E212" s="42"/>
      <c r="F212" s="43"/>
      <c r="G212" s="44"/>
      <c r="H212" s="44"/>
      <c r="I212" s="45"/>
      <c r="J212" s="45"/>
      <c r="K212" s="43"/>
      <c r="L212" s="42"/>
      <c r="M212" s="42"/>
      <c r="N212" s="43"/>
      <c r="O212" s="42"/>
      <c r="P212" s="42"/>
      <c r="Q212" s="43"/>
    </row>
    <row r="213" spans="1:17" x14ac:dyDescent="0.25">
      <c r="A213" s="40"/>
      <c r="B213" s="41"/>
      <c r="C213" s="46"/>
      <c r="D213" s="42"/>
      <c r="E213" s="42"/>
      <c r="F213" s="43"/>
      <c r="G213" s="44"/>
      <c r="H213" s="44"/>
      <c r="I213" s="45"/>
      <c r="J213" s="45"/>
      <c r="K213" s="43"/>
      <c r="L213" s="42"/>
      <c r="M213" s="42"/>
      <c r="N213" s="43"/>
      <c r="O213" s="42"/>
      <c r="P213" s="42"/>
      <c r="Q213" s="43"/>
    </row>
    <row r="214" spans="1:17" x14ac:dyDescent="0.25">
      <c r="A214" s="40"/>
      <c r="B214" s="41"/>
      <c r="C214" s="46"/>
      <c r="D214" s="42"/>
      <c r="E214" s="42"/>
      <c r="F214" s="43"/>
      <c r="G214" s="44"/>
      <c r="H214" s="44"/>
      <c r="I214" s="45"/>
      <c r="J214" s="45"/>
      <c r="K214" s="43"/>
      <c r="L214" s="42"/>
      <c r="M214" s="42"/>
      <c r="N214" s="43"/>
      <c r="O214" s="42"/>
      <c r="P214" s="42"/>
      <c r="Q214" s="43"/>
    </row>
    <row r="215" spans="1:17" x14ac:dyDescent="0.25">
      <c r="A215" s="40"/>
      <c r="B215" s="41"/>
      <c r="C215" s="46"/>
      <c r="D215" s="42"/>
      <c r="E215" s="42"/>
      <c r="F215" s="43"/>
      <c r="G215" s="44"/>
      <c r="H215" s="44"/>
      <c r="I215" s="45"/>
      <c r="J215" s="45"/>
      <c r="K215" s="43"/>
      <c r="L215" s="42"/>
      <c r="M215" s="42"/>
      <c r="N215" s="43"/>
      <c r="O215" s="42"/>
      <c r="P215" s="42"/>
      <c r="Q215" s="43"/>
    </row>
    <row r="216" spans="1:17" x14ac:dyDescent="0.25">
      <c r="A216" s="40"/>
      <c r="B216" s="41"/>
      <c r="C216" s="46"/>
      <c r="D216" s="42"/>
      <c r="E216" s="42"/>
      <c r="F216" s="43"/>
      <c r="G216" s="44"/>
      <c r="H216" s="44"/>
      <c r="I216" s="45"/>
      <c r="J216" s="45"/>
      <c r="K216" s="43"/>
      <c r="L216" s="42"/>
      <c r="M216" s="42"/>
      <c r="N216" s="43"/>
      <c r="O216" s="42"/>
      <c r="P216" s="42"/>
      <c r="Q216" s="43"/>
    </row>
    <row r="217" spans="1:17" x14ac:dyDescent="0.25">
      <c r="A217" s="40"/>
      <c r="B217" s="41"/>
      <c r="C217" s="46"/>
      <c r="D217" s="42"/>
      <c r="E217" s="42"/>
      <c r="F217" s="43"/>
      <c r="G217" s="44"/>
      <c r="H217" s="44"/>
      <c r="I217" s="45"/>
      <c r="J217" s="45"/>
      <c r="K217" s="43"/>
      <c r="L217" s="42"/>
      <c r="M217" s="42"/>
      <c r="N217" s="43"/>
      <c r="O217" s="42"/>
      <c r="P217" s="42"/>
      <c r="Q217" s="43"/>
    </row>
    <row r="218" spans="1:17" x14ac:dyDescent="0.25">
      <c r="A218" s="40"/>
      <c r="B218" s="454"/>
      <c r="C218" s="46"/>
      <c r="D218" s="42"/>
      <c r="E218" s="42"/>
      <c r="F218" s="43"/>
      <c r="G218" s="44"/>
      <c r="H218" s="44"/>
      <c r="I218" s="45"/>
      <c r="J218" s="45"/>
      <c r="K218" s="43"/>
      <c r="L218" s="42"/>
      <c r="M218" s="42"/>
      <c r="N218" s="43"/>
      <c r="O218" s="42"/>
      <c r="P218" s="42"/>
      <c r="Q218" s="43"/>
    </row>
    <row r="219" spans="1:17" x14ac:dyDescent="0.25">
      <c r="A219" s="40"/>
      <c r="B219" s="454"/>
      <c r="C219" s="46"/>
      <c r="D219" s="42"/>
      <c r="E219" s="42"/>
      <c r="F219" s="43"/>
      <c r="G219" s="44"/>
      <c r="H219" s="44"/>
      <c r="I219" s="45"/>
      <c r="J219" s="45"/>
      <c r="K219" s="43"/>
      <c r="L219" s="42"/>
      <c r="M219" s="42"/>
      <c r="N219" s="43"/>
      <c r="O219" s="42"/>
      <c r="P219" s="42"/>
      <c r="Q219" s="43"/>
    </row>
    <row r="220" spans="1:17" x14ac:dyDescent="0.25">
      <c r="A220" s="40"/>
      <c r="B220" s="454"/>
      <c r="C220" s="46"/>
      <c r="D220" s="42"/>
      <c r="E220" s="42"/>
      <c r="F220" s="43"/>
      <c r="G220" s="44"/>
      <c r="H220" s="44"/>
      <c r="I220" s="45"/>
      <c r="J220" s="45"/>
      <c r="K220" s="43"/>
      <c r="L220" s="42"/>
      <c r="M220" s="42"/>
      <c r="N220" s="43"/>
      <c r="O220" s="42"/>
      <c r="P220" s="42"/>
      <c r="Q220" s="43"/>
    </row>
    <row r="221" spans="1:17" x14ac:dyDescent="0.25">
      <c r="A221" s="40"/>
      <c r="B221" s="454"/>
      <c r="C221" s="46"/>
      <c r="D221" s="42"/>
      <c r="E221" s="42"/>
      <c r="F221" s="43"/>
      <c r="G221" s="44"/>
      <c r="H221" s="44"/>
      <c r="I221" s="45"/>
      <c r="J221" s="45"/>
      <c r="K221" s="43"/>
      <c r="L221" s="42"/>
      <c r="M221" s="42"/>
      <c r="N221" s="43"/>
      <c r="O221" s="42"/>
      <c r="P221" s="42"/>
      <c r="Q221" s="43"/>
    </row>
    <row r="222" spans="1:17" x14ac:dyDescent="0.25">
      <c r="A222" s="40"/>
      <c r="B222" s="454"/>
      <c r="C222" s="46"/>
      <c r="D222" s="42"/>
      <c r="E222" s="42"/>
      <c r="F222" s="43"/>
      <c r="G222" s="44"/>
      <c r="H222" s="44"/>
      <c r="I222" s="45"/>
      <c r="J222" s="45"/>
      <c r="K222" s="43"/>
      <c r="L222" s="42"/>
      <c r="M222" s="42"/>
      <c r="N222" s="43"/>
      <c r="O222" s="42"/>
      <c r="P222" s="42"/>
      <c r="Q222" s="43"/>
    </row>
    <row r="223" spans="1:17" x14ac:dyDescent="0.25">
      <c r="A223" s="40"/>
      <c r="B223" s="454"/>
      <c r="C223" s="46"/>
      <c r="D223" s="42"/>
      <c r="E223" s="42"/>
      <c r="F223" s="43"/>
      <c r="G223" s="44"/>
      <c r="H223" s="44"/>
      <c r="I223" s="45"/>
      <c r="J223" s="45"/>
      <c r="K223" s="43"/>
      <c r="L223" s="42"/>
      <c r="M223" s="42"/>
      <c r="N223" s="43"/>
      <c r="O223" s="42"/>
      <c r="P223" s="42"/>
      <c r="Q223" s="43"/>
    </row>
    <row r="224" spans="1:17" x14ac:dyDescent="0.25">
      <c r="A224" s="40"/>
      <c r="B224" s="454"/>
      <c r="C224" s="46"/>
      <c r="D224" s="42"/>
      <c r="E224" s="42"/>
      <c r="F224" s="43"/>
      <c r="G224" s="44"/>
      <c r="H224" s="44"/>
      <c r="I224" s="45"/>
      <c r="J224" s="45"/>
      <c r="K224" s="43"/>
      <c r="L224" s="42"/>
      <c r="M224" s="42"/>
      <c r="N224" s="43"/>
      <c r="O224" s="42"/>
      <c r="P224" s="42"/>
      <c r="Q224" s="43"/>
    </row>
    <row r="225" spans="1:17" x14ac:dyDescent="0.25">
      <c r="A225" s="40"/>
      <c r="B225" s="454"/>
      <c r="C225" s="46"/>
      <c r="D225" s="42"/>
      <c r="E225" s="42"/>
      <c r="F225" s="43"/>
      <c r="G225" s="44"/>
      <c r="H225" s="44"/>
      <c r="I225" s="45"/>
      <c r="J225" s="45"/>
      <c r="K225" s="43"/>
      <c r="L225" s="42"/>
      <c r="M225" s="42"/>
      <c r="N225" s="43"/>
      <c r="O225" s="42"/>
      <c r="P225" s="42"/>
      <c r="Q225" s="43"/>
    </row>
    <row r="226" spans="1:17" x14ac:dyDescent="0.25">
      <c r="A226" s="40"/>
      <c r="B226" s="454"/>
      <c r="C226" s="46"/>
      <c r="D226" s="42"/>
      <c r="E226" s="42"/>
      <c r="F226" s="43"/>
      <c r="G226" s="44"/>
      <c r="H226" s="44"/>
      <c r="I226" s="45"/>
      <c r="J226" s="45"/>
      <c r="K226" s="43"/>
      <c r="L226" s="42"/>
      <c r="M226" s="42"/>
      <c r="N226" s="43"/>
      <c r="O226" s="42"/>
      <c r="P226" s="42"/>
      <c r="Q226" s="43"/>
    </row>
    <row r="227" spans="1:17" x14ac:dyDescent="0.25">
      <c r="A227" s="40"/>
      <c r="B227" s="454"/>
      <c r="C227" s="46"/>
      <c r="D227" s="42"/>
      <c r="E227" s="42"/>
      <c r="F227" s="43"/>
      <c r="G227" s="44"/>
      <c r="H227" s="44"/>
      <c r="I227" s="45"/>
      <c r="J227" s="45"/>
      <c r="K227" s="43"/>
      <c r="L227" s="42"/>
      <c r="M227" s="42"/>
      <c r="N227" s="43"/>
      <c r="O227" s="42"/>
      <c r="P227" s="42"/>
      <c r="Q227" s="43"/>
    </row>
    <row r="228" spans="1:17" x14ac:dyDescent="0.25">
      <c r="A228" s="40"/>
      <c r="B228" s="454"/>
      <c r="C228" s="46"/>
      <c r="D228" s="42"/>
      <c r="E228" s="42"/>
      <c r="F228" s="43"/>
      <c r="G228" s="44"/>
      <c r="H228" s="44"/>
      <c r="I228" s="45"/>
      <c r="J228" s="45"/>
      <c r="K228" s="43"/>
      <c r="L228" s="42"/>
      <c r="M228" s="42"/>
      <c r="N228" s="43"/>
      <c r="O228" s="42"/>
      <c r="P228" s="42"/>
      <c r="Q228" s="43"/>
    </row>
    <row r="229" spans="1:17" x14ac:dyDescent="0.25">
      <c r="A229" s="40"/>
      <c r="B229" s="454"/>
      <c r="C229" s="46"/>
      <c r="D229" s="42"/>
      <c r="E229" s="42"/>
      <c r="F229" s="43"/>
      <c r="G229" s="44"/>
      <c r="H229" s="44"/>
      <c r="I229" s="45"/>
      <c r="J229" s="45"/>
      <c r="K229" s="43"/>
      <c r="L229" s="42"/>
      <c r="M229" s="42"/>
      <c r="N229" s="43"/>
      <c r="O229" s="42"/>
      <c r="P229" s="42"/>
      <c r="Q229" s="43"/>
    </row>
    <row r="230" spans="1:17" x14ac:dyDescent="0.25">
      <c r="A230" s="40"/>
      <c r="B230" s="454"/>
      <c r="C230" s="47"/>
      <c r="D230" s="42"/>
      <c r="E230" s="42"/>
      <c r="F230" s="43"/>
      <c r="G230" s="44"/>
      <c r="H230" s="44"/>
      <c r="I230" s="45"/>
      <c r="J230" s="45"/>
      <c r="K230" s="43"/>
      <c r="L230" s="42"/>
      <c r="M230" s="42"/>
      <c r="N230" s="43"/>
      <c r="O230" s="42"/>
      <c r="P230" s="42"/>
      <c r="Q230" s="43"/>
    </row>
    <row r="231" spans="1:17" x14ac:dyDescent="0.25">
      <c r="A231" s="40"/>
      <c r="B231" s="455"/>
      <c r="C231" s="46"/>
      <c r="D231" s="42"/>
      <c r="E231" s="42"/>
      <c r="F231" s="43"/>
      <c r="G231" s="44"/>
      <c r="H231" s="44"/>
      <c r="I231" s="45"/>
      <c r="J231" s="45"/>
      <c r="K231" s="43"/>
      <c r="L231" s="42"/>
      <c r="M231" s="42"/>
      <c r="N231" s="43"/>
      <c r="O231" s="42"/>
      <c r="P231" s="42"/>
      <c r="Q231" s="43"/>
    </row>
    <row r="232" spans="1:17" x14ac:dyDescent="0.25">
      <c r="A232" s="40"/>
      <c r="B232" s="455"/>
      <c r="C232" s="46"/>
      <c r="D232" s="42"/>
      <c r="E232" s="42"/>
      <c r="F232" s="43"/>
      <c r="G232" s="44"/>
      <c r="H232" s="44"/>
      <c r="I232" s="45"/>
      <c r="J232" s="45"/>
      <c r="K232" s="43"/>
      <c r="L232" s="42"/>
      <c r="M232" s="42"/>
      <c r="N232" s="43"/>
      <c r="O232" s="42"/>
      <c r="P232" s="42"/>
      <c r="Q232" s="43"/>
    </row>
    <row r="233" spans="1:17" x14ac:dyDescent="0.25">
      <c r="A233" s="40"/>
      <c r="B233" s="455"/>
      <c r="C233" s="46"/>
      <c r="D233" s="42"/>
      <c r="E233" s="42"/>
      <c r="F233" s="43"/>
      <c r="G233" s="44"/>
      <c r="H233" s="44"/>
      <c r="I233" s="45"/>
      <c r="J233" s="45"/>
      <c r="K233" s="43"/>
      <c r="L233" s="42"/>
      <c r="M233" s="42"/>
      <c r="N233" s="43"/>
      <c r="O233" s="42"/>
      <c r="P233" s="42"/>
      <c r="Q233" s="43"/>
    </row>
    <row r="234" spans="1:17" x14ac:dyDescent="0.25">
      <c r="A234" s="40"/>
      <c r="B234" s="455"/>
      <c r="C234" s="46"/>
      <c r="D234" s="42"/>
      <c r="E234" s="42"/>
      <c r="F234" s="43"/>
      <c r="G234" s="44"/>
      <c r="H234" s="44"/>
      <c r="I234" s="45"/>
      <c r="J234" s="45"/>
      <c r="K234" s="43"/>
      <c r="L234" s="42"/>
      <c r="M234" s="42"/>
      <c r="N234" s="43"/>
      <c r="O234" s="42"/>
      <c r="P234" s="42"/>
      <c r="Q234" s="43"/>
    </row>
    <row r="235" spans="1:17" x14ac:dyDescent="0.25">
      <c r="A235" s="40"/>
      <c r="B235" s="455"/>
      <c r="C235" s="46"/>
      <c r="D235" s="42"/>
      <c r="E235" s="42"/>
      <c r="F235" s="43"/>
      <c r="G235" s="44"/>
      <c r="H235" s="44"/>
      <c r="I235" s="45"/>
      <c r="J235" s="45"/>
      <c r="K235" s="43"/>
      <c r="L235" s="42"/>
      <c r="M235" s="42"/>
      <c r="N235" s="43"/>
      <c r="O235" s="42"/>
      <c r="P235" s="42"/>
      <c r="Q235" s="43"/>
    </row>
    <row r="236" spans="1:17" x14ac:dyDescent="0.25">
      <c r="A236" s="40"/>
      <c r="B236" s="455"/>
      <c r="C236" s="46"/>
      <c r="D236" s="42"/>
      <c r="E236" s="42"/>
      <c r="F236" s="43"/>
      <c r="G236" s="44"/>
      <c r="H236" s="44"/>
      <c r="I236" s="45"/>
      <c r="J236" s="45"/>
      <c r="K236" s="43"/>
      <c r="L236" s="42"/>
      <c r="M236" s="42"/>
      <c r="N236" s="43"/>
      <c r="O236" s="42"/>
      <c r="P236" s="42"/>
      <c r="Q236" s="43"/>
    </row>
    <row r="237" spans="1:17" x14ac:dyDescent="0.25">
      <c r="A237" s="40"/>
      <c r="B237" s="455"/>
      <c r="C237" s="46"/>
      <c r="D237" s="42"/>
      <c r="E237" s="42"/>
      <c r="F237" s="43"/>
      <c r="G237" s="44"/>
      <c r="H237" s="44"/>
      <c r="I237" s="45"/>
      <c r="J237" s="45"/>
      <c r="K237" s="43"/>
      <c r="L237" s="42"/>
      <c r="M237" s="42"/>
      <c r="N237" s="43"/>
      <c r="O237" s="42"/>
      <c r="P237" s="42"/>
      <c r="Q237" s="43"/>
    </row>
    <row r="238" spans="1:17" x14ac:dyDescent="0.25">
      <c r="A238" s="40"/>
      <c r="B238" s="455"/>
      <c r="C238" s="46"/>
      <c r="D238" s="42"/>
      <c r="E238" s="42"/>
      <c r="F238" s="43"/>
      <c r="G238" s="44"/>
      <c r="H238" s="44"/>
      <c r="I238" s="45"/>
      <c r="J238" s="45"/>
      <c r="K238" s="43"/>
      <c r="L238" s="42"/>
      <c r="M238" s="42"/>
      <c r="N238" s="43"/>
      <c r="O238" s="42"/>
      <c r="P238" s="42"/>
      <c r="Q238" s="43"/>
    </row>
    <row r="239" spans="1:17" x14ac:dyDescent="0.25">
      <c r="A239" s="40"/>
      <c r="B239" s="455"/>
      <c r="C239" s="46"/>
      <c r="D239" s="42"/>
      <c r="E239" s="42"/>
      <c r="F239" s="43"/>
      <c r="G239" s="44"/>
      <c r="H239" s="44"/>
      <c r="I239" s="45"/>
      <c r="J239" s="45"/>
      <c r="K239" s="43"/>
      <c r="L239" s="42"/>
      <c r="M239" s="42"/>
      <c r="N239" s="43"/>
      <c r="O239" s="42"/>
      <c r="P239" s="42"/>
      <c r="Q239" s="43"/>
    </row>
    <row r="240" spans="1:17" x14ac:dyDescent="0.25">
      <c r="A240" s="40"/>
      <c r="B240" s="455"/>
      <c r="C240" s="46"/>
      <c r="D240" s="42"/>
      <c r="E240" s="42"/>
      <c r="F240" s="43"/>
      <c r="G240" s="44"/>
      <c r="H240" s="44"/>
      <c r="I240" s="45"/>
      <c r="J240" s="45"/>
      <c r="K240" s="43"/>
      <c r="L240" s="42"/>
      <c r="M240" s="42"/>
      <c r="N240" s="43"/>
      <c r="O240" s="42"/>
      <c r="P240" s="42"/>
      <c r="Q240" s="43"/>
    </row>
    <row r="241" spans="1:17" x14ac:dyDescent="0.25">
      <c r="A241" s="40"/>
      <c r="B241" s="455"/>
      <c r="C241" s="46"/>
      <c r="D241" s="42"/>
      <c r="E241" s="42"/>
      <c r="F241" s="43"/>
      <c r="G241" s="44"/>
      <c r="H241" s="44"/>
      <c r="I241" s="45"/>
      <c r="J241" s="45"/>
      <c r="K241" s="43"/>
      <c r="L241" s="42"/>
      <c r="M241" s="42"/>
      <c r="N241" s="43"/>
      <c r="O241" s="42"/>
      <c r="P241" s="42"/>
      <c r="Q241" s="43"/>
    </row>
    <row r="242" spans="1:17" x14ac:dyDescent="0.25">
      <c r="A242" s="40"/>
      <c r="B242" s="455"/>
      <c r="C242" s="46"/>
      <c r="D242" s="42"/>
      <c r="E242" s="42"/>
      <c r="F242" s="43"/>
      <c r="G242" s="44"/>
      <c r="H242" s="44"/>
      <c r="I242" s="45"/>
      <c r="J242" s="45"/>
      <c r="K242" s="43"/>
      <c r="L242" s="42"/>
      <c r="M242" s="42"/>
      <c r="N242" s="43"/>
      <c r="O242" s="42"/>
      <c r="P242" s="42"/>
      <c r="Q242" s="43"/>
    </row>
    <row r="243" spans="1:17" x14ac:dyDescent="0.25">
      <c r="A243" s="40"/>
      <c r="B243" s="455"/>
      <c r="C243" s="46"/>
      <c r="D243" s="42"/>
      <c r="E243" s="42"/>
      <c r="F243" s="43"/>
      <c r="G243" s="44"/>
      <c r="H243" s="44"/>
      <c r="I243" s="45"/>
      <c r="J243" s="45"/>
      <c r="K243" s="43"/>
      <c r="L243" s="42"/>
      <c r="M243" s="42"/>
      <c r="N243" s="43"/>
      <c r="O243" s="42"/>
      <c r="P243" s="42"/>
      <c r="Q243" s="43"/>
    </row>
    <row r="244" spans="1:17" x14ac:dyDescent="0.25">
      <c r="A244" s="40"/>
      <c r="B244" s="455"/>
      <c r="C244" s="46"/>
      <c r="D244" s="42"/>
      <c r="E244" s="42"/>
      <c r="F244" s="43"/>
      <c r="G244" s="44"/>
      <c r="H244" s="44"/>
      <c r="I244" s="45"/>
      <c r="J244" s="45"/>
      <c r="K244" s="43"/>
      <c r="L244" s="42"/>
      <c r="M244" s="42"/>
      <c r="N244" s="43"/>
      <c r="O244" s="42"/>
      <c r="P244" s="42"/>
      <c r="Q244" s="43"/>
    </row>
    <row r="245" spans="1:17" x14ac:dyDescent="0.25">
      <c r="A245" s="40"/>
      <c r="B245" s="455"/>
      <c r="C245" s="48"/>
      <c r="D245" s="42"/>
      <c r="E245" s="42"/>
      <c r="F245" s="43"/>
      <c r="G245" s="44"/>
      <c r="H245" s="44"/>
      <c r="I245" s="45"/>
      <c r="J245" s="45"/>
      <c r="K245" s="43"/>
      <c r="L245" s="42"/>
      <c r="M245" s="42"/>
      <c r="N245" s="43"/>
      <c r="O245" s="42"/>
      <c r="P245" s="42"/>
      <c r="Q245" s="43"/>
    </row>
    <row r="246" spans="1:17" x14ac:dyDescent="0.25">
      <c r="A246" s="40"/>
      <c r="B246" s="455"/>
      <c r="C246" s="48"/>
      <c r="D246" s="42"/>
      <c r="E246" s="42"/>
      <c r="F246" s="43"/>
      <c r="G246" s="44"/>
      <c r="H246" s="44"/>
      <c r="I246" s="45"/>
      <c r="J246" s="45"/>
      <c r="K246" s="43"/>
      <c r="L246" s="42"/>
      <c r="M246" s="42"/>
      <c r="N246" s="43"/>
      <c r="O246" s="42"/>
      <c r="P246" s="42"/>
      <c r="Q246" s="43"/>
    </row>
    <row r="247" spans="1:17" x14ac:dyDescent="0.25">
      <c r="A247" s="40"/>
      <c r="B247" s="455"/>
      <c r="C247" s="48"/>
      <c r="D247" s="42"/>
      <c r="E247" s="42"/>
      <c r="F247" s="43"/>
      <c r="G247" s="44"/>
      <c r="H247" s="44"/>
      <c r="I247" s="45"/>
      <c r="J247" s="45"/>
      <c r="K247" s="43"/>
      <c r="L247" s="42"/>
      <c r="M247" s="42"/>
      <c r="N247" s="43"/>
      <c r="O247" s="42"/>
      <c r="P247" s="42"/>
      <c r="Q247" s="43"/>
    </row>
    <row r="248" spans="1:17" x14ac:dyDescent="0.25">
      <c r="A248" s="40"/>
      <c r="B248" s="455"/>
      <c r="C248" s="48"/>
      <c r="D248" s="42"/>
      <c r="E248" s="42"/>
      <c r="F248" s="43"/>
      <c r="G248" s="44"/>
      <c r="H248" s="44"/>
      <c r="I248" s="45"/>
      <c r="J248" s="45"/>
      <c r="K248" s="43"/>
      <c r="L248" s="42"/>
      <c r="M248" s="42"/>
      <c r="N248" s="43"/>
      <c r="O248" s="42"/>
      <c r="P248" s="42"/>
      <c r="Q248" s="43"/>
    </row>
    <row r="249" spans="1:17" x14ac:dyDescent="0.25">
      <c r="A249" s="40"/>
      <c r="B249" s="454"/>
      <c r="C249" s="46"/>
      <c r="D249" s="42"/>
      <c r="E249" s="42"/>
      <c r="F249" s="43"/>
      <c r="G249" s="44"/>
      <c r="H249" s="44"/>
      <c r="I249" s="45"/>
      <c r="J249" s="45"/>
      <c r="K249" s="43"/>
      <c r="L249" s="42"/>
      <c r="M249" s="42"/>
      <c r="N249" s="43"/>
      <c r="O249" s="42"/>
      <c r="P249" s="42"/>
      <c r="Q249" s="43"/>
    </row>
    <row r="250" spans="1:17" x14ac:dyDescent="0.25">
      <c r="A250" s="40"/>
      <c r="B250" s="454"/>
      <c r="C250" s="46"/>
      <c r="D250" s="42"/>
      <c r="E250" s="42"/>
      <c r="F250" s="43"/>
      <c r="G250" s="44"/>
      <c r="H250" s="44"/>
      <c r="I250" s="45"/>
      <c r="J250" s="45"/>
      <c r="K250" s="43"/>
      <c r="L250" s="42"/>
      <c r="M250" s="42"/>
      <c r="N250" s="43"/>
      <c r="O250" s="42"/>
      <c r="P250" s="42"/>
      <c r="Q250" s="43"/>
    </row>
    <row r="251" spans="1:17" x14ac:dyDescent="0.25">
      <c r="A251" s="40"/>
      <c r="B251" s="454"/>
      <c r="C251" s="46"/>
      <c r="D251" s="42"/>
      <c r="E251" s="42"/>
      <c r="F251" s="43"/>
      <c r="G251" s="44"/>
      <c r="H251" s="44"/>
      <c r="I251" s="45"/>
      <c r="J251" s="45"/>
      <c r="K251" s="43"/>
      <c r="L251" s="42"/>
      <c r="M251" s="42"/>
      <c r="N251" s="43"/>
      <c r="O251" s="42"/>
      <c r="P251" s="42"/>
      <c r="Q251" s="43"/>
    </row>
    <row r="252" spans="1:17" x14ac:dyDescent="0.25">
      <c r="A252" s="40"/>
      <c r="B252" s="454"/>
      <c r="C252" s="46"/>
      <c r="D252" s="42"/>
      <c r="E252" s="42"/>
      <c r="F252" s="43"/>
      <c r="G252" s="44"/>
      <c r="H252" s="44"/>
      <c r="I252" s="45"/>
      <c r="J252" s="45"/>
      <c r="K252" s="43"/>
      <c r="L252" s="42"/>
      <c r="M252" s="42"/>
      <c r="N252" s="43"/>
      <c r="O252" s="42"/>
      <c r="P252" s="42"/>
      <c r="Q252" s="43"/>
    </row>
    <row r="253" spans="1:17" x14ac:dyDescent="0.25">
      <c r="A253" s="40"/>
      <c r="B253" s="454"/>
      <c r="C253" s="46"/>
      <c r="D253" s="42"/>
      <c r="E253" s="42"/>
      <c r="F253" s="43"/>
      <c r="G253" s="44"/>
      <c r="H253" s="44"/>
      <c r="I253" s="45"/>
      <c r="J253" s="45"/>
      <c r="K253" s="43"/>
      <c r="L253" s="42"/>
      <c r="M253" s="42"/>
      <c r="N253" s="43"/>
      <c r="O253" s="42"/>
      <c r="P253" s="42"/>
      <c r="Q253" s="43"/>
    </row>
    <row r="254" spans="1:17" x14ac:dyDescent="0.25">
      <c r="A254" s="40"/>
      <c r="B254" s="454"/>
      <c r="C254" s="47"/>
      <c r="D254" s="49"/>
      <c r="E254" s="49"/>
      <c r="F254" s="50"/>
      <c r="G254" s="51"/>
      <c r="H254" s="51"/>
      <c r="I254" s="52"/>
      <c r="J254" s="52"/>
      <c r="K254" s="50"/>
      <c r="L254" s="53"/>
      <c r="M254" s="53"/>
      <c r="N254" s="50"/>
      <c r="O254" s="49"/>
      <c r="P254" s="49"/>
      <c r="Q254" s="50"/>
    </row>
    <row r="255" spans="1:17" x14ac:dyDescent="0.25">
      <c r="A255" s="40"/>
      <c r="B255" s="454"/>
      <c r="C255" s="47"/>
      <c r="D255" s="49"/>
      <c r="E255" s="49"/>
      <c r="F255" s="50"/>
      <c r="G255" s="51"/>
      <c r="H255" s="51"/>
      <c r="I255" s="52"/>
      <c r="J255" s="52"/>
      <c r="K255" s="50"/>
      <c r="L255" s="53"/>
      <c r="M255" s="53"/>
      <c r="N255" s="50"/>
      <c r="O255" s="49"/>
      <c r="P255" s="49"/>
      <c r="Q255" s="50"/>
    </row>
    <row r="256" spans="1:17" x14ac:dyDescent="0.25">
      <c r="A256" s="40"/>
      <c r="B256" s="454"/>
      <c r="C256" s="47"/>
      <c r="D256" s="49"/>
      <c r="E256" s="49"/>
      <c r="F256" s="50"/>
      <c r="G256" s="51"/>
      <c r="H256" s="51"/>
      <c r="I256" s="52"/>
      <c r="J256" s="52"/>
      <c r="K256" s="50"/>
      <c r="L256" s="53"/>
      <c r="M256" s="53"/>
      <c r="N256" s="50"/>
      <c r="O256" s="49"/>
      <c r="P256" s="49"/>
      <c r="Q256" s="50"/>
    </row>
    <row r="257" spans="1:17" x14ac:dyDescent="0.25">
      <c r="A257" s="40"/>
      <c r="B257" s="454"/>
      <c r="C257" s="47"/>
      <c r="D257" s="49"/>
      <c r="E257" s="49"/>
      <c r="F257" s="50"/>
      <c r="G257" s="51"/>
      <c r="H257" s="51"/>
      <c r="I257" s="52"/>
      <c r="J257" s="52"/>
      <c r="K257" s="50"/>
      <c r="L257" s="53"/>
      <c r="M257" s="53"/>
      <c r="N257" s="50"/>
      <c r="O257" s="49"/>
      <c r="P257" s="49"/>
      <c r="Q257" s="50"/>
    </row>
    <row r="258" spans="1:17" x14ac:dyDescent="0.25">
      <c r="A258" s="40"/>
      <c r="B258" s="454"/>
      <c r="C258" s="47"/>
      <c r="D258" s="49"/>
      <c r="E258" s="49"/>
      <c r="F258" s="50"/>
      <c r="G258" s="51"/>
      <c r="H258" s="51"/>
      <c r="I258" s="52"/>
      <c r="J258" s="52"/>
      <c r="K258" s="50"/>
      <c r="L258" s="53"/>
      <c r="M258" s="53"/>
      <c r="N258" s="50"/>
      <c r="O258" s="49"/>
      <c r="P258" s="49"/>
      <c r="Q258" s="50"/>
    </row>
    <row r="259" spans="1:17" x14ac:dyDescent="0.25">
      <c r="A259" s="40"/>
      <c r="B259" s="454"/>
      <c r="C259" s="47"/>
      <c r="D259" s="49"/>
      <c r="E259" s="49"/>
      <c r="F259" s="50"/>
      <c r="G259" s="51"/>
      <c r="H259" s="51"/>
      <c r="I259" s="52"/>
      <c r="J259" s="52"/>
      <c r="K259" s="50"/>
      <c r="L259" s="53"/>
      <c r="M259" s="53"/>
      <c r="N259" s="50"/>
      <c r="O259" s="49"/>
      <c r="P259" s="49"/>
      <c r="Q259" s="50"/>
    </row>
    <row r="260" spans="1:17" x14ac:dyDescent="0.25">
      <c r="A260" s="40"/>
      <c r="B260" s="454"/>
      <c r="C260" s="47"/>
      <c r="D260" s="49"/>
      <c r="E260" s="49"/>
      <c r="F260" s="50"/>
      <c r="G260" s="51"/>
      <c r="H260" s="51"/>
      <c r="I260" s="52"/>
      <c r="J260" s="52"/>
      <c r="K260" s="50"/>
      <c r="L260" s="53"/>
      <c r="M260" s="53"/>
      <c r="N260" s="50"/>
      <c r="O260" s="49"/>
      <c r="P260" s="49"/>
      <c r="Q260" s="50"/>
    </row>
    <row r="261" spans="1:17" x14ac:dyDescent="0.25">
      <c r="A261" s="40"/>
      <c r="B261" s="454"/>
      <c r="C261" s="47"/>
      <c r="D261" s="49"/>
      <c r="E261" s="49"/>
      <c r="F261" s="50"/>
      <c r="G261" s="51"/>
      <c r="H261" s="51"/>
      <c r="I261" s="52"/>
      <c r="J261" s="52"/>
      <c r="K261" s="50"/>
      <c r="L261" s="53"/>
      <c r="M261" s="53"/>
      <c r="N261" s="50"/>
      <c r="O261" s="49"/>
      <c r="P261" s="49"/>
      <c r="Q261" s="50"/>
    </row>
    <row r="262" spans="1:17" x14ac:dyDescent="0.25">
      <c r="A262" s="40"/>
      <c r="B262" s="454"/>
      <c r="C262" s="47"/>
      <c r="D262" s="49"/>
      <c r="E262" s="49"/>
      <c r="F262" s="50"/>
      <c r="G262" s="51"/>
      <c r="H262" s="51"/>
      <c r="I262" s="52"/>
      <c r="J262" s="52"/>
      <c r="K262" s="50"/>
      <c r="L262" s="53"/>
      <c r="M262" s="53"/>
      <c r="N262" s="50"/>
      <c r="O262" s="49"/>
      <c r="P262" s="49"/>
      <c r="Q262" s="50"/>
    </row>
    <row r="263" spans="1:17" x14ac:dyDescent="0.25">
      <c r="A263" s="40"/>
      <c r="B263" s="454"/>
      <c r="C263" s="47"/>
      <c r="D263" s="49"/>
      <c r="E263" s="49"/>
      <c r="F263" s="50"/>
      <c r="G263" s="51"/>
      <c r="H263" s="51"/>
      <c r="I263" s="52"/>
      <c r="J263" s="52"/>
      <c r="K263" s="50"/>
      <c r="L263" s="53"/>
      <c r="M263" s="53"/>
      <c r="N263" s="50"/>
      <c r="O263" s="49"/>
      <c r="P263" s="49"/>
      <c r="Q263" s="50"/>
    </row>
    <row r="264" spans="1:17" x14ac:dyDescent="0.25">
      <c r="A264" s="40"/>
      <c r="B264" s="454"/>
      <c r="C264" s="47"/>
      <c r="D264" s="49"/>
      <c r="E264" s="49"/>
      <c r="F264" s="50"/>
      <c r="G264" s="51"/>
      <c r="H264" s="51"/>
      <c r="I264" s="52"/>
      <c r="J264" s="52"/>
      <c r="K264" s="50"/>
      <c r="L264" s="53"/>
      <c r="M264" s="53"/>
      <c r="N264" s="50"/>
      <c r="O264" s="49"/>
      <c r="P264" s="49"/>
      <c r="Q264" s="50"/>
    </row>
    <row r="265" spans="1:17" x14ac:dyDescent="0.25">
      <c r="A265" s="40"/>
      <c r="B265" s="454"/>
      <c r="C265" s="47"/>
      <c r="D265" s="49"/>
      <c r="E265" s="49"/>
      <c r="F265" s="50"/>
      <c r="G265" s="51"/>
      <c r="H265" s="51"/>
      <c r="I265" s="52"/>
      <c r="J265" s="52"/>
      <c r="K265" s="50"/>
      <c r="L265" s="53"/>
      <c r="M265" s="53"/>
      <c r="N265" s="50"/>
      <c r="O265" s="49"/>
      <c r="P265" s="49"/>
      <c r="Q265" s="50"/>
    </row>
    <row r="266" spans="1:17" x14ac:dyDescent="0.25">
      <c r="A266" s="40"/>
      <c r="B266" s="454"/>
      <c r="C266" s="47"/>
      <c r="D266" s="49"/>
      <c r="E266" s="49"/>
      <c r="F266" s="50"/>
      <c r="G266" s="51"/>
      <c r="H266" s="51"/>
      <c r="I266" s="52"/>
      <c r="J266" s="52"/>
      <c r="K266" s="50"/>
      <c r="L266" s="53"/>
      <c r="M266" s="53"/>
      <c r="N266" s="50"/>
      <c r="O266" s="49"/>
      <c r="P266" s="49"/>
      <c r="Q266" s="50"/>
    </row>
    <row r="267" spans="1:17" x14ac:dyDescent="0.25">
      <c r="A267" s="40"/>
      <c r="B267" s="454"/>
      <c r="C267" s="47"/>
      <c r="D267" s="49"/>
      <c r="E267" s="49"/>
      <c r="F267" s="50"/>
      <c r="G267" s="51"/>
      <c r="H267" s="51"/>
      <c r="I267" s="52"/>
      <c r="J267" s="52"/>
      <c r="K267" s="50"/>
      <c r="L267" s="53"/>
      <c r="M267" s="53"/>
      <c r="N267" s="50"/>
      <c r="O267" s="49"/>
      <c r="P267" s="49"/>
      <c r="Q267" s="50"/>
    </row>
    <row r="268" spans="1:17" x14ac:dyDescent="0.25">
      <c r="A268" s="40"/>
      <c r="B268" s="454"/>
      <c r="C268" s="47"/>
      <c r="D268" s="49"/>
      <c r="E268" s="49"/>
      <c r="F268" s="50"/>
      <c r="G268" s="51"/>
      <c r="H268" s="51"/>
      <c r="I268" s="52"/>
      <c r="J268" s="52"/>
      <c r="K268" s="50"/>
      <c r="L268" s="53"/>
      <c r="M268" s="53"/>
      <c r="N268" s="50"/>
      <c r="O268" s="49"/>
      <c r="P268" s="49"/>
      <c r="Q268" s="50"/>
    </row>
    <row r="269" spans="1:17" x14ac:dyDescent="0.25">
      <c r="A269" s="40"/>
      <c r="B269" s="454"/>
      <c r="C269" s="47"/>
      <c r="D269" s="49"/>
      <c r="E269" s="49"/>
      <c r="F269" s="50"/>
      <c r="G269" s="51"/>
      <c r="H269" s="51"/>
      <c r="I269" s="52"/>
      <c r="J269" s="52"/>
      <c r="K269" s="50"/>
      <c r="L269" s="53"/>
      <c r="M269" s="53"/>
      <c r="N269" s="50"/>
      <c r="O269" s="49"/>
      <c r="P269" s="49"/>
      <c r="Q269" s="50"/>
    </row>
    <row r="270" spans="1:17" x14ac:dyDescent="0.25">
      <c r="A270" s="40"/>
      <c r="B270" s="454"/>
      <c r="C270" s="47"/>
      <c r="D270" s="49"/>
      <c r="E270" s="49"/>
      <c r="F270" s="50"/>
      <c r="G270" s="51"/>
      <c r="H270" s="51"/>
      <c r="I270" s="52"/>
      <c r="J270" s="52"/>
      <c r="K270" s="50"/>
      <c r="L270" s="53"/>
      <c r="M270" s="53"/>
      <c r="N270" s="50"/>
      <c r="O270" s="49"/>
      <c r="P270" s="49"/>
      <c r="Q270" s="50"/>
    </row>
    <row r="271" spans="1:17" x14ac:dyDescent="0.25">
      <c r="A271" s="40"/>
      <c r="B271" s="454"/>
      <c r="C271" s="47"/>
      <c r="D271" s="49"/>
      <c r="E271" s="49"/>
      <c r="F271" s="50"/>
      <c r="G271" s="51"/>
      <c r="H271" s="51"/>
      <c r="I271" s="52"/>
      <c r="J271" s="52"/>
      <c r="K271" s="50"/>
      <c r="L271" s="53"/>
      <c r="M271" s="53"/>
      <c r="N271" s="50"/>
      <c r="O271" s="49"/>
      <c r="P271" s="49"/>
      <c r="Q271" s="50"/>
    </row>
    <row r="272" spans="1:17" x14ac:dyDescent="0.25">
      <c r="A272" s="40"/>
      <c r="B272" s="454"/>
      <c r="C272" s="47"/>
      <c r="D272" s="49"/>
      <c r="E272" s="49"/>
      <c r="F272" s="50"/>
      <c r="G272" s="51"/>
      <c r="H272" s="51"/>
      <c r="I272" s="52"/>
      <c r="J272" s="52"/>
      <c r="K272" s="50"/>
      <c r="L272" s="53"/>
      <c r="M272" s="53"/>
      <c r="N272" s="50"/>
      <c r="O272" s="49"/>
      <c r="P272" s="49"/>
      <c r="Q272" s="50"/>
    </row>
    <row r="273" spans="1:17" x14ac:dyDescent="0.25">
      <c r="A273" s="40"/>
      <c r="B273" s="454"/>
      <c r="C273" s="47"/>
      <c r="D273" s="49"/>
      <c r="E273" s="49"/>
      <c r="F273" s="50"/>
      <c r="G273" s="51"/>
      <c r="H273" s="51"/>
      <c r="I273" s="52"/>
      <c r="J273" s="52"/>
      <c r="K273" s="50"/>
      <c r="L273" s="53"/>
      <c r="M273" s="53"/>
      <c r="N273" s="50"/>
      <c r="O273" s="49"/>
      <c r="P273" s="49"/>
      <c r="Q273" s="50"/>
    </row>
    <row r="274" spans="1:17" x14ac:dyDescent="0.25">
      <c r="A274" s="40"/>
      <c r="B274" s="454"/>
      <c r="C274" s="47"/>
      <c r="D274" s="49"/>
      <c r="E274" s="49"/>
      <c r="F274" s="50"/>
      <c r="G274" s="51"/>
      <c r="H274" s="51"/>
      <c r="I274" s="52"/>
      <c r="J274" s="52"/>
      <c r="K274" s="50"/>
      <c r="L274" s="53"/>
      <c r="M274" s="53"/>
      <c r="N274" s="50"/>
      <c r="O274" s="49"/>
      <c r="P274" s="49"/>
      <c r="Q274" s="50"/>
    </row>
    <row r="275" spans="1:17" x14ac:dyDescent="0.25">
      <c r="A275" s="40"/>
      <c r="B275" s="454"/>
      <c r="C275" s="47"/>
      <c r="D275" s="49"/>
      <c r="E275" s="49"/>
      <c r="F275" s="50"/>
      <c r="G275" s="51"/>
      <c r="H275" s="51"/>
      <c r="I275" s="52"/>
      <c r="J275" s="52"/>
      <c r="K275" s="50"/>
      <c r="L275" s="53"/>
      <c r="M275" s="53"/>
      <c r="N275" s="50"/>
      <c r="O275" s="49"/>
      <c r="P275" s="49"/>
      <c r="Q275" s="50"/>
    </row>
    <row r="276" spans="1:17" x14ac:dyDescent="0.25">
      <c r="A276" s="40"/>
      <c r="B276" s="454"/>
      <c r="C276" s="47"/>
      <c r="D276" s="49"/>
      <c r="E276" s="49"/>
      <c r="F276" s="50"/>
      <c r="G276" s="51"/>
      <c r="H276" s="51"/>
      <c r="I276" s="52"/>
      <c r="J276" s="52"/>
      <c r="K276" s="50"/>
      <c r="L276" s="53"/>
      <c r="M276" s="53"/>
      <c r="N276" s="50"/>
      <c r="O276" s="49"/>
      <c r="P276" s="49"/>
      <c r="Q276" s="50"/>
    </row>
    <row r="277" spans="1:17" x14ac:dyDescent="0.25">
      <c r="A277" s="40"/>
      <c r="B277" s="454"/>
      <c r="C277" s="47"/>
      <c r="D277" s="49"/>
      <c r="E277" s="49"/>
      <c r="F277" s="50"/>
      <c r="G277" s="51"/>
      <c r="H277" s="51"/>
      <c r="I277" s="52"/>
      <c r="J277" s="52"/>
      <c r="K277" s="50"/>
      <c r="L277" s="53"/>
      <c r="M277" s="53"/>
      <c r="N277" s="50"/>
      <c r="O277" s="49"/>
      <c r="P277" s="49"/>
      <c r="Q277" s="50"/>
    </row>
    <row r="278" spans="1:17" x14ac:dyDescent="0.25">
      <c r="A278" s="40"/>
      <c r="B278" s="454"/>
      <c r="C278" s="47"/>
      <c r="D278" s="49"/>
      <c r="E278" s="49"/>
      <c r="F278" s="50"/>
      <c r="G278" s="51"/>
      <c r="H278" s="51"/>
      <c r="I278" s="52"/>
      <c r="J278" s="52"/>
      <c r="K278" s="50"/>
      <c r="L278" s="53"/>
      <c r="M278" s="53"/>
      <c r="N278" s="50"/>
      <c r="O278" s="49"/>
      <c r="P278" s="49"/>
      <c r="Q278" s="50"/>
    </row>
    <row r="279" spans="1:17" x14ac:dyDescent="0.25">
      <c r="A279" s="40"/>
      <c r="B279" s="454"/>
      <c r="C279" s="47"/>
      <c r="D279" s="49"/>
      <c r="E279" s="49"/>
      <c r="F279" s="50"/>
      <c r="G279" s="51"/>
      <c r="H279" s="51"/>
      <c r="I279" s="52"/>
      <c r="J279" s="52"/>
      <c r="K279" s="50"/>
      <c r="L279" s="53"/>
      <c r="M279" s="53"/>
      <c r="N279" s="50"/>
      <c r="O279" s="49"/>
      <c r="P279" s="49"/>
      <c r="Q279" s="50"/>
    </row>
    <row r="280" spans="1:17" x14ac:dyDescent="0.25">
      <c r="A280" s="40"/>
      <c r="B280" s="454"/>
      <c r="C280" s="47"/>
      <c r="D280" s="49"/>
      <c r="E280" s="49"/>
      <c r="F280" s="50"/>
      <c r="G280" s="51"/>
      <c r="H280" s="51"/>
      <c r="I280" s="52"/>
      <c r="J280" s="52"/>
      <c r="K280" s="50"/>
      <c r="L280" s="53"/>
      <c r="M280" s="53"/>
      <c r="N280" s="50"/>
      <c r="O280" s="49"/>
      <c r="P280" s="49"/>
      <c r="Q280" s="50"/>
    </row>
    <row r="281" spans="1:17" x14ac:dyDescent="0.25">
      <c r="A281" s="40"/>
      <c r="B281" s="454"/>
      <c r="C281" s="47"/>
      <c r="D281" s="49"/>
      <c r="E281" s="49"/>
      <c r="F281" s="50"/>
      <c r="G281" s="51"/>
      <c r="H281" s="51"/>
      <c r="I281" s="52"/>
      <c r="J281" s="52"/>
      <c r="K281" s="50"/>
      <c r="L281" s="53"/>
      <c r="M281" s="53"/>
      <c r="N281" s="50"/>
      <c r="O281" s="49"/>
      <c r="P281" s="49"/>
      <c r="Q281" s="50"/>
    </row>
    <row r="282" spans="1:17" x14ac:dyDescent="0.25">
      <c r="A282" s="40"/>
      <c r="B282" s="454"/>
      <c r="C282" s="47"/>
      <c r="D282" s="49"/>
      <c r="E282" s="49"/>
      <c r="F282" s="50"/>
      <c r="G282" s="51"/>
      <c r="H282" s="51"/>
      <c r="I282" s="52"/>
      <c r="J282" s="52"/>
      <c r="K282" s="50"/>
      <c r="L282" s="53"/>
      <c r="M282" s="53"/>
      <c r="N282" s="50"/>
      <c r="O282" s="49"/>
      <c r="P282" s="49"/>
      <c r="Q282" s="50"/>
    </row>
    <row r="283" spans="1:17" x14ac:dyDescent="0.25">
      <c r="A283" s="40"/>
      <c r="B283" s="454"/>
      <c r="C283" s="47"/>
      <c r="D283" s="49"/>
      <c r="E283" s="49"/>
      <c r="F283" s="50"/>
      <c r="G283" s="51"/>
      <c r="H283" s="51"/>
      <c r="I283" s="52"/>
      <c r="J283" s="52"/>
      <c r="K283" s="50"/>
      <c r="L283" s="53"/>
      <c r="M283" s="53"/>
      <c r="N283" s="50"/>
      <c r="O283" s="49"/>
      <c r="P283" s="49"/>
      <c r="Q283" s="50"/>
    </row>
    <row r="284" spans="1:17" x14ac:dyDescent="0.25">
      <c r="A284" s="40"/>
      <c r="B284" s="454"/>
      <c r="C284" s="47"/>
      <c r="D284" s="49"/>
      <c r="E284" s="49"/>
      <c r="F284" s="50"/>
      <c r="G284" s="51"/>
      <c r="H284" s="51"/>
      <c r="I284" s="52"/>
      <c r="J284" s="52"/>
      <c r="K284" s="50"/>
      <c r="L284" s="53"/>
      <c r="M284" s="53"/>
      <c r="N284" s="50"/>
      <c r="O284" s="49"/>
      <c r="P284" s="49"/>
      <c r="Q284" s="50"/>
    </row>
    <row r="285" spans="1:17" x14ac:dyDescent="0.25">
      <c r="A285" s="40"/>
      <c r="B285" s="454"/>
      <c r="C285" s="47"/>
      <c r="D285" s="49"/>
      <c r="E285" s="49"/>
      <c r="F285" s="50"/>
      <c r="G285" s="51"/>
      <c r="H285" s="51"/>
      <c r="I285" s="52"/>
      <c r="J285" s="52"/>
      <c r="K285" s="50"/>
      <c r="L285" s="53"/>
      <c r="M285" s="53"/>
      <c r="N285" s="50"/>
      <c r="O285" s="49"/>
      <c r="P285" s="49"/>
      <c r="Q285" s="50"/>
    </row>
    <row r="286" spans="1:17" x14ac:dyDescent="0.25">
      <c r="A286" s="40"/>
      <c r="B286" s="454"/>
      <c r="C286" s="47"/>
      <c r="D286" s="49"/>
      <c r="E286" s="49"/>
      <c r="F286" s="50"/>
      <c r="G286" s="51"/>
      <c r="H286" s="51"/>
      <c r="I286" s="52"/>
      <c r="J286" s="52"/>
      <c r="K286" s="50"/>
      <c r="L286" s="53"/>
      <c r="M286" s="53"/>
      <c r="N286" s="50"/>
      <c r="O286" s="49"/>
      <c r="P286" s="49"/>
      <c r="Q286" s="50"/>
    </row>
    <row r="287" spans="1:17" x14ac:dyDescent="0.25">
      <c r="A287" s="40"/>
      <c r="B287" s="454"/>
      <c r="C287" s="47"/>
      <c r="D287" s="49"/>
      <c r="E287" s="49"/>
      <c r="F287" s="50"/>
      <c r="G287" s="51"/>
      <c r="H287" s="51"/>
      <c r="I287" s="52"/>
      <c r="J287" s="52"/>
      <c r="K287" s="50"/>
      <c r="L287" s="53"/>
      <c r="M287" s="53"/>
      <c r="N287" s="50"/>
      <c r="O287" s="49"/>
      <c r="P287" s="49"/>
      <c r="Q287" s="50"/>
    </row>
    <row r="288" spans="1:17" x14ac:dyDescent="0.25">
      <c r="A288" s="40"/>
      <c r="B288" s="454"/>
      <c r="C288" s="47"/>
      <c r="D288" s="49"/>
      <c r="E288" s="49"/>
      <c r="F288" s="50"/>
      <c r="G288" s="51"/>
      <c r="H288" s="51"/>
      <c r="I288" s="52"/>
      <c r="J288" s="52"/>
      <c r="K288" s="50"/>
      <c r="L288" s="53"/>
      <c r="M288" s="53"/>
      <c r="N288" s="50"/>
      <c r="O288" s="49"/>
      <c r="P288" s="49"/>
      <c r="Q288" s="50"/>
    </row>
    <row r="289" spans="1:17" x14ac:dyDescent="0.25">
      <c r="A289" s="40"/>
      <c r="B289" s="454"/>
      <c r="C289" s="47"/>
      <c r="D289" s="49"/>
      <c r="E289" s="49"/>
      <c r="F289" s="50"/>
      <c r="G289" s="51"/>
      <c r="H289" s="51"/>
      <c r="I289" s="52"/>
      <c r="J289" s="52"/>
      <c r="K289" s="50"/>
      <c r="L289" s="53"/>
      <c r="M289" s="53"/>
      <c r="N289" s="50"/>
      <c r="O289" s="49"/>
      <c r="P289" s="49"/>
      <c r="Q289" s="50"/>
    </row>
    <row r="290" spans="1:17" x14ac:dyDescent="0.25">
      <c r="A290" s="40"/>
      <c r="B290" s="454"/>
      <c r="C290" s="47"/>
      <c r="D290" s="49"/>
      <c r="E290" s="49"/>
      <c r="F290" s="50"/>
      <c r="G290" s="51"/>
      <c r="H290" s="51"/>
      <c r="I290" s="52"/>
      <c r="J290" s="52"/>
      <c r="K290" s="50"/>
      <c r="L290" s="53"/>
      <c r="M290" s="53"/>
      <c r="N290" s="50"/>
      <c r="O290" s="49"/>
      <c r="P290" s="49"/>
      <c r="Q290" s="50"/>
    </row>
    <row r="291" spans="1:17" x14ac:dyDescent="0.25">
      <c r="A291" s="40"/>
      <c r="B291" s="454"/>
      <c r="C291" s="47"/>
      <c r="D291" s="49"/>
      <c r="E291" s="49"/>
      <c r="F291" s="50"/>
      <c r="G291" s="51"/>
      <c r="H291" s="51"/>
      <c r="I291" s="52"/>
      <c r="J291" s="52"/>
      <c r="K291" s="50"/>
      <c r="L291" s="53"/>
      <c r="M291" s="53"/>
      <c r="N291" s="50"/>
      <c r="O291" s="49"/>
      <c r="P291" s="49"/>
      <c r="Q291" s="50"/>
    </row>
    <row r="292" spans="1:17" x14ac:dyDescent="0.25">
      <c r="A292" s="40"/>
      <c r="B292" s="454"/>
      <c r="C292" s="47"/>
      <c r="D292" s="49"/>
      <c r="E292" s="49"/>
      <c r="F292" s="50"/>
      <c r="G292" s="51"/>
      <c r="H292" s="51"/>
      <c r="I292" s="52"/>
      <c r="J292" s="52"/>
      <c r="K292" s="50"/>
      <c r="L292" s="53"/>
      <c r="M292" s="53"/>
      <c r="N292" s="50"/>
      <c r="O292" s="49"/>
      <c r="P292" s="49"/>
      <c r="Q292" s="50"/>
    </row>
    <row r="293" spans="1:17" x14ac:dyDescent="0.25">
      <c r="A293" s="40"/>
      <c r="B293" s="454"/>
      <c r="C293" s="47"/>
      <c r="D293" s="49"/>
      <c r="E293" s="49"/>
      <c r="F293" s="50"/>
      <c r="G293" s="51"/>
      <c r="H293" s="51"/>
      <c r="I293" s="52"/>
      <c r="J293" s="52"/>
      <c r="K293" s="50"/>
      <c r="L293" s="53"/>
      <c r="M293" s="53"/>
      <c r="N293" s="50"/>
      <c r="O293" s="49"/>
      <c r="P293" s="49"/>
      <c r="Q293" s="50"/>
    </row>
    <row r="294" spans="1:17" x14ac:dyDescent="0.25">
      <c r="A294" s="40"/>
      <c r="B294" s="454"/>
      <c r="C294" s="47"/>
      <c r="D294" s="49"/>
      <c r="E294" s="49"/>
      <c r="F294" s="50"/>
      <c r="G294" s="51"/>
      <c r="H294" s="51"/>
      <c r="I294" s="52"/>
      <c r="J294" s="52"/>
      <c r="K294" s="50"/>
      <c r="L294" s="53"/>
      <c r="M294" s="53"/>
      <c r="N294" s="50"/>
      <c r="O294" s="49"/>
      <c r="P294" s="49"/>
      <c r="Q294" s="50"/>
    </row>
    <row r="295" spans="1:17" x14ac:dyDescent="0.25">
      <c r="A295" s="40"/>
      <c r="B295" s="454"/>
      <c r="C295" s="47"/>
      <c r="D295" s="49"/>
      <c r="E295" s="49"/>
      <c r="F295" s="50"/>
      <c r="G295" s="51"/>
      <c r="H295" s="51"/>
      <c r="I295" s="52"/>
      <c r="J295" s="52"/>
      <c r="K295" s="50"/>
      <c r="L295" s="53"/>
      <c r="M295" s="53"/>
      <c r="N295" s="50"/>
      <c r="O295" s="49"/>
      <c r="P295" s="49"/>
      <c r="Q295" s="50"/>
    </row>
    <row r="296" spans="1:17" x14ac:dyDescent="0.25">
      <c r="A296" s="40"/>
      <c r="B296" s="454"/>
      <c r="C296" s="47"/>
      <c r="D296" s="49"/>
      <c r="E296" s="49"/>
      <c r="F296" s="50"/>
      <c r="G296" s="51"/>
      <c r="H296" s="51"/>
      <c r="I296" s="52"/>
      <c r="J296" s="52"/>
      <c r="K296" s="50"/>
      <c r="L296" s="53"/>
      <c r="M296" s="53"/>
      <c r="N296" s="50"/>
      <c r="O296" s="49"/>
      <c r="P296" s="49"/>
      <c r="Q296" s="50"/>
    </row>
    <row r="297" spans="1:17" x14ac:dyDescent="0.25">
      <c r="A297" s="40"/>
      <c r="B297" s="454"/>
      <c r="C297" s="47"/>
      <c r="D297" s="49"/>
      <c r="E297" s="49"/>
      <c r="F297" s="50"/>
      <c r="G297" s="51"/>
      <c r="H297" s="51"/>
      <c r="I297" s="52"/>
      <c r="J297" s="52"/>
      <c r="K297" s="50"/>
      <c r="L297" s="53"/>
      <c r="M297" s="53"/>
      <c r="N297" s="50"/>
      <c r="O297" s="49"/>
      <c r="P297" s="49"/>
      <c r="Q297" s="50"/>
    </row>
    <row r="298" spans="1:17" x14ac:dyDescent="0.25">
      <c r="A298" s="40"/>
      <c r="B298" s="454"/>
      <c r="C298" s="47"/>
      <c r="D298" s="49"/>
      <c r="E298" s="49"/>
      <c r="F298" s="50"/>
      <c r="G298" s="51"/>
      <c r="H298" s="51"/>
      <c r="I298" s="52"/>
      <c r="J298" s="52"/>
      <c r="K298" s="50"/>
      <c r="L298" s="53"/>
      <c r="M298" s="53"/>
      <c r="N298" s="50"/>
      <c r="O298" s="49"/>
      <c r="P298" s="49"/>
      <c r="Q298" s="50"/>
    </row>
    <row r="299" spans="1:17" x14ac:dyDescent="0.25">
      <c r="A299" s="40"/>
      <c r="B299" s="454"/>
      <c r="C299" s="47"/>
      <c r="D299" s="49"/>
      <c r="E299" s="49"/>
      <c r="F299" s="50"/>
      <c r="G299" s="51"/>
      <c r="H299" s="51"/>
      <c r="I299" s="52"/>
      <c r="J299" s="52"/>
      <c r="K299" s="50"/>
      <c r="L299" s="53"/>
      <c r="M299" s="53"/>
      <c r="N299" s="50"/>
      <c r="O299" s="49"/>
      <c r="P299" s="49"/>
      <c r="Q299" s="50"/>
    </row>
    <row r="300" spans="1:17" x14ac:dyDescent="0.25">
      <c r="A300" s="40"/>
      <c r="B300" s="454"/>
      <c r="C300" s="47"/>
      <c r="D300" s="49"/>
      <c r="E300" s="49"/>
      <c r="F300" s="50"/>
      <c r="G300" s="51"/>
      <c r="H300" s="51"/>
      <c r="I300" s="52"/>
      <c r="J300" s="52"/>
      <c r="K300" s="50"/>
      <c r="L300" s="53"/>
      <c r="M300" s="53"/>
      <c r="N300" s="50"/>
      <c r="O300" s="49"/>
      <c r="P300" s="49"/>
      <c r="Q300" s="50"/>
    </row>
    <row r="301" spans="1:17" x14ac:dyDescent="0.25">
      <c r="A301" s="40"/>
      <c r="B301" s="454"/>
      <c r="C301" s="47"/>
      <c r="D301" s="49"/>
      <c r="E301" s="49"/>
      <c r="F301" s="50"/>
      <c r="G301" s="51"/>
      <c r="H301" s="51"/>
      <c r="I301" s="52"/>
      <c r="J301" s="52"/>
      <c r="K301" s="50"/>
      <c r="L301" s="53"/>
      <c r="M301" s="53"/>
      <c r="N301" s="50"/>
      <c r="O301" s="49"/>
      <c r="P301" s="49"/>
      <c r="Q301" s="50"/>
    </row>
    <row r="302" spans="1:17" x14ac:dyDescent="0.25">
      <c r="A302" s="40"/>
      <c r="B302" s="454"/>
      <c r="C302" s="47"/>
      <c r="D302" s="49"/>
      <c r="E302" s="49"/>
      <c r="F302" s="50"/>
      <c r="G302" s="51"/>
      <c r="H302" s="51"/>
      <c r="I302" s="52"/>
      <c r="J302" s="52"/>
      <c r="K302" s="50"/>
      <c r="L302" s="53"/>
      <c r="M302" s="53"/>
      <c r="N302" s="50"/>
      <c r="O302" s="49"/>
      <c r="P302" s="49"/>
      <c r="Q302" s="50"/>
    </row>
    <row r="303" spans="1:17" x14ac:dyDescent="0.25">
      <c r="A303" s="40"/>
      <c r="B303" s="454"/>
      <c r="C303" s="47"/>
      <c r="D303" s="49"/>
      <c r="E303" s="49"/>
      <c r="F303" s="50"/>
      <c r="G303" s="51"/>
      <c r="H303" s="51"/>
      <c r="I303" s="52"/>
      <c r="J303" s="52"/>
      <c r="K303" s="50"/>
      <c r="L303" s="53"/>
      <c r="M303" s="53"/>
      <c r="N303" s="50"/>
      <c r="O303" s="49"/>
      <c r="P303" s="49"/>
      <c r="Q303" s="50"/>
    </row>
    <row r="304" spans="1:17" x14ac:dyDescent="0.25">
      <c r="A304" s="40"/>
      <c r="B304" s="454"/>
      <c r="C304" s="47"/>
      <c r="D304" s="49"/>
      <c r="E304" s="49"/>
      <c r="F304" s="50"/>
      <c r="G304" s="51"/>
      <c r="H304" s="51"/>
      <c r="I304" s="52"/>
      <c r="J304" s="52"/>
      <c r="K304" s="50"/>
      <c r="L304" s="53"/>
      <c r="M304" s="53"/>
      <c r="N304" s="50"/>
      <c r="O304" s="49"/>
      <c r="P304" s="49"/>
      <c r="Q304" s="50"/>
    </row>
    <row r="305" spans="1:17" x14ac:dyDescent="0.25">
      <c r="A305" s="40"/>
      <c r="B305" s="454"/>
      <c r="C305" s="47"/>
      <c r="D305" s="49"/>
      <c r="E305" s="49"/>
      <c r="F305" s="50"/>
      <c r="G305" s="51"/>
      <c r="H305" s="51"/>
      <c r="I305" s="52"/>
      <c r="J305" s="52"/>
      <c r="K305" s="50"/>
      <c r="L305" s="53"/>
      <c r="M305" s="53"/>
      <c r="N305" s="50"/>
      <c r="O305" s="49"/>
      <c r="P305" s="49"/>
      <c r="Q305" s="50"/>
    </row>
    <row r="306" spans="1:17" x14ac:dyDescent="0.25">
      <c r="A306" s="40"/>
      <c r="B306" s="454"/>
      <c r="C306" s="47"/>
      <c r="D306" s="49"/>
      <c r="E306" s="49"/>
      <c r="F306" s="50"/>
      <c r="G306" s="51"/>
      <c r="H306" s="51"/>
      <c r="I306" s="52"/>
      <c r="J306" s="52"/>
      <c r="K306" s="50"/>
      <c r="L306" s="53"/>
      <c r="M306" s="53"/>
      <c r="N306" s="50"/>
      <c r="O306" s="49"/>
      <c r="P306" s="49"/>
      <c r="Q306" s="50"/>
    </row>
    <row r="307" spans="1:17" x14ac:dyDescent="0.25">
      <c r="A307" s="40"/>
      <c r="B307" s="454"/>
      <c r="C307" s="47"/>
      <c r="D307" s="49"/>
      <c r="E307" s="49"/>
      <c r="F307" s="50"/>
      <c r="G307" s="51"/>
      <c r="H307" s="51"/>
      <c r="I307" s="52"/>
      <c r="J307" s="52"/>
      <c r="K307" s="50"/>
      <c r="L307" s="53"/>
      <c r="M307" s="53"/>
      <c r="N307" s="50"/>
      <c r="O307" s="49"/>
      <c r="P307" s="49"/>
      <c r="Q307" s="50"/>
    </row>
    <row r="308" spans="1:17" x14ac:dyDescent="0.25">
      <c r="A308" s="40"/>
      <c r="B308" s="454"/>
      <c r="C308" s="47"/>
      <c r="D308" s="49"/>
      <c r="E308" s="49"/>
      <c r="F308" s="50"/>
      <c r="G308" s="51"/>
      <c r="H308" s="51"/>
      <c r="I308" s="52"/>
      <c r="J308" s="52"/>
      <c r="K308" s="50"/>
      <c r="L308" s="53"/>
      <c r="M308" s="53"/>
      <c r="N308" s="50"/>
      <c r="O308" s="49"/>
      <c r="P308" s="49"/>
      <c r="Q308" s="50"/>
    </row>
    <row r="309" spans="1:17" x14ac:dyDescent="0.25">
      <c r="A309" s="40"/>
      <c r="B309" s="454"/>
      <c r="C309" s="47"/>
      <c r="D309" s="49"/>
      <c r="E309" s="49"/>
      <c r="F309" s="50"/>
      <c r="G309" s="51"/>
      <c r="H309" s="51"/>
      <c r="I309" s="52"/>
      <c r="J309" s="52"/>
      <c r="K309" s="50"/>
      <c r="L309" s="53"/>
      <c r="M309" s="53"/>
      <c r="N309" s="50"/>
      <c r="O309" s="49"/>
      <c r="P309" s="49"/>
      <c r="Q309" s="50"/>
    </row>
    <row r="310" spans="1:17" x14ac:dyDescent="0.25">
      <c r="A310" s="40"/>
      <c r="B310" s="454"/>
      <c r="C310" s="47"/>
      <c r="D310" s="49"/>
      <c r="E310" s="49"/>
      <c r="F310" s="50"/>
      <c r="G310" s="51"/>
      <c r="H310" s="51"/>
      <c r="I310" s="52"/>
      <c r="J310" s="52"/>
      <c r="K310" s="50"/>
      <c r="L310" s="53"/>
      <c r="M310" s="53"/>
      <c r="N310" s="50"/>
      <c r="O310" s="49"/>
      <c r="P310" s="49"/>
      <c r="Q310" s="50"/>
    </row>
    <row r="311" spans="1:17" x14ac:dyDescent="0.25">
      <c r="A311" s="40"/>
      <c r="B311" s="454"/>
      <c r="C311" s="47"/>
      <c r="D311" s="49"/>
      <c r="E311" s="49"/>
      <c r="F311" s="50"/>
      <c r="G311" s="51"/>
      <c r="H311" s="51"/>
      <c r="I311" s="52"/>
      <c r="J311" s="52"/>
      <c r="K311" s="50"/>
      <c r="L311" s="53"/>
      <c r="M311" s="53"/>
      <c r="N311" s="50"/>
      <c r="O311" s="49"/>
      <c r="P311" s="49"/>
      <c r="Q311" s="50"/>
    </row>
    <row r="312" spans="1:17" x14ac:dyDescent="0.25">
      <c r="A312" s="40"/>
      <c r="B312" s="454"/>
      <c r="C312" s="47"/>
      <c r="D312" s="49"/>
      <c r="E312" s="49"/>
      <c r="F312" s="50"/>
      <c r="G312" s="51"/>
      <c r="H312" s="51"/>
      <c r="I312" s="52"/>
      <c r="J312" s="52"/>
      <c r="K312" s="50"/>
      <c r="L312" s="53"/>
      <c r="M312" s="53"/>
      <c r="N312" s="50"/>
      <c r="O312" s="49"/>
      <c r="P312" s="49"/>
      <c r="Q312" s="50"/>
    </row>
    <row r="313" spans="1:17" x14ac:dyDescent="0.25">
      <c r="A313" s="40"/>
      <c r="B313" s="454"/>
      <c r="C313" s="47"/>
      <c r="D313" s="49"/>
      <c r="E313" s="49"/>
      <c r="F313" s="50"/>
      <c r="G313" s="51"/>
      <c r="H313" s="51"/>
      <c r="I313" s="52"/>
      <c r="J313" s="52"/>
      <c r="K313" s="50"/>
      <c r="L313" s="53"/>
      <c r="M313" s="53"/>
      <c r="N313" s="50"/>
      <c r="O313" s="49"/>
      <c r="P313" s="49"/>
      <c r="Q313" s="50"/>
    </row>
    <row r="314" spans="1:17" x14ac:dyDescent="0.25">
      <c r="A314" s="40"/>
      <c r="B314" s="454"/>
      <c r="C314" s="47"/>
      <c r="D314" s="49"/>
      <c r="E314" s="49"/>
      <c r="F314" s="50"/>
      <c r="G314" s="51"/>
      <c r="H314" s="51"/>
      <c r="I314" s="52"/>
      <c r="J314" s="52"/>
      <c r="K314" s="50"/>
      <c r="L314" s="53"/>
      <c r="M314" s="53"/>
      <c r="N314" s="50"/>
      <c r="O314" s="49"/>
      <c r="P314" s="49"/>
      <c r="Q314" s="50"/>
    </row>
    <row r="315" spans="1:17" x14ac:dyDescent="0.25">
      <c r="A315" s="40"/>
      <c r="B315" s="454"/>
      <c r="C315" s="47"/>
      <c r="D315" s="49"/>
      <c r="E315" s="49"/>
      <c r="F315" s="50"/>
      <c r="G315" s="51"/>
      <c r="H315" s="51"/>
      <c r="I315" s="52"/>
      <c r="J315" s="52"/>
      <c r="K315" s="50"/>
      <c r="L315" s="53"/>
      <c r="M315" s="53"/>
      <c r="N315" s="50"/>
      <c r="O315" s="49"/>
      <c r="P315" s="49"/>
      <c r="Q315" s="50"/>
    </row>
    <row r="316" spans="1:17" x14ac:dyDescent="0.25">
      <c r="A316" s="40"/>
      <c r="B316" s="454"/>
      <c r="C316" s="47"/>
      <c r="D316" s="49"/>
      <c r="E316" s="49"/>
      <c r="F316" s="50"/>
      <c r="G316" s="51"/>
      <c r="H316" s="51"/>
      <c r="I316" s="52"/>
      <c r="J316" s="52"/>
      <c r="K316" s="50"/>
      <c r="L316" s="53"/>
      <c r="M316" s="53"/>
      <c r="N316" s="50"/>
      <c r="O316" s="49"/>
      <c r="P316" s="49"/>
      <c r="Q316" s="50"/>
    </row>
    <row r="317" spans="1:17" x14ac:dyDescent="0.25">
      <c r="A317" s="40"/>
      <c r="B317" s="454"/>
      <c r="C317" s="47"/>
      <c r="D317" s="49"/>
      <c r="E317" s="49"/>
      <c r="F317" s="50"/>
      <c r="G317" s="51"/>
      <c r="H317" s="51"/>
      <c r="I317" s="52"/>
      <c r="J317" s="52"/>
      <c r="K317" s="50"/>
      <c r="L317" s="53"/>
      <c r="M317" s="53"/>
      <c r="N317" s="50"/>
      <c r="O317" s="49"/>
      <c r="P317" s="49"/>
      <c r="Q317" s="50"/>
    </row>
    <row r="318" spans="1:17" x14ac:dyDescent="0.25">
      <c r="A318" s="40"/>
      <c r="B318" s="454"/>
      <c r="C318" s="47"/>
      <c r="D318" s="49"/>
      <c r="E318" s="49"/>
      <c r="F318" s="50"/>
      <c r="G318" s="51"/>
      <c r="H318" s="51"/>
      <c r="I318" s="52"/>
      <c r="J318" s="52"/>
      <c r="K318" s="50"/>
      <c r="L318" s="53"/>
      <c r="M318" s="53"/>
      <c r="N318" s="50"/>
      <c r="O318" s="49"/>
      <c r="P318" s="49"/>
      <c r="Q318" s="50"/>
    </row>
    <row r="319" spans="1:17" x14ac:dyDescent="0.25">
      <c r="A319" s="40"/>
      <c r="B319" s="454"/>
      <c r="C319" s="47"/>
      <c r="D319" s="49"/>
      <c r="E319" s="49"/>
      <c r="F319" s="50"/>
      <c r="G319" s="51"/>
      <c r="H319" s="51"/>
      <c r="I319" s="52"/>
      <c r="J319" s="52"/>
      <c r="K319" s="50"/>
      <c r="L319" s="53"/>
      <c r="M319" s="53"/>
      <c r="N319" s="50"/>
      <c r="O319" s="49"/>
      <c r="P319" s="49"/>
      <c r="Q319" s="50"/>
    </row>
    <row r="320" spans="1:17" x14ac:dyDescent="0.25">
      <c r="A320" s="40"/>
      <c r="B320" s="454"/>
      <c r="C320" s="47"/>
      <c r="D320" s="49"/>
      <c r="E320" s="49"/>
      <c r="F320" s="50"/>
      <c r="G320" s="51"/>
      <c r="H320" s="51"/>
      <c r="I320" s="52"/>
      <c r="J320" s="52"/>
      <c r="K320" s="50"/>
      <c r="L320" s="53"/>
      <c r="M320" s="53"/>
      <c r="N320" s="50"/>
      <c r="O320" s="49"/>
      <c r="P320" s="49"/>
      <c r="Q320" s="50"/>
    </row>
    <row r="321" spans="1:17" x14ac:dyDescent="0.25">
      <c r="A321" s="40"/>
      <c r="B321" s="454"/>
      <c r="C321" s="47"/>
      <c r="D321" s="49"/>
      <c r="E321" s="49"/>
      <c r="F321" s="50"/>
      <c r="G321" s="51"/>
      <c r="H321" s="51"/>
      <c r="I321" s="52"/>
      <c r="J321" s="52"/>
      <c r="K321" s="50"/>
      <c r="L321" s="53"/>
      <c r="M321" s="53"/>
      <c r="N321" s="50"/>
      <c r="O321" s="49"/>
      <c r="P321" s="49"/>
      <c r="Q321" s="50"/>
    </row>
    <row r="322" spans="1:17" x14ac:dyDescent="0.25">
      <c r="A322" s="40"/>
      <c r="B322" s="454"/>
      <c r="C322" s="47"/>
      <c r="D322" s="49"/>
      <c r="E322" s="49"/>
      <c r="F322" s="50"/>
      <c r="G322" s="51"/>
      <c r="H322" s="51"/>
      <c r="I322" s="52"/>
      <c r="J322" s="52"/>
      <c r="K322" s="50"/>
      <c r="L322" s="53"/>
      <c r="M322" s="53"/>
      <c r="N322" s="50"/>
      <c r="O322" s="49"/>
      <c r="P322" s="49"/>
      <c r="Q322" s="50"/>
    </row>
    <row r="323" spans="1:17" x14ac:dyDescent="0.25">
      <c r="A323" s="40"/>
      <c r="B323" s="454"/>
      <c r="C323" s="47"/>
      <c r="D323" s="49"/>
      <c r="E323" s="49"/>
      <c r="F323" s="50"/>
      <c r="G323" s="51"/>
      <c r="H323" s="51"/>
      <c r="I323" s="52"/>
      <c r="J323" s="52"/>
      <c r="K323" s="50"/>
      <c r="L323" s="53"/>
      <c r="M323" s="53"/>
      <c r="N323" s="50"/>
      <c r="O323" s="49"/>
      <c r="P323" s="49"/>
      <c r="Q323" s="50"/>
    </row>
    <row r="324" spans="1:17" x14ac:dyDescent="0.25">
      <c r="A324" s="40"/>
      <c r="B324" s="454"/>
      <c r="C324" s="47"/>
      <c r="D324" s="49"/>
      <c r="E324" s="49"/>
      <c r="F324" s="50"/>
      <c r="G324" s="51"/>
      <c r="H324" s="51"/>
      <c r="I324" s="52"/>
      <c r="J324" s="52"/>
      <c r="K324" s="50"/>
      <c r="L324" s="53"/>
      <c r="M324" s="53"/>
      <c r="N324" s="50"/>
      <c r="O324" s="49"/>
      <c r="P324" s="49"/>
      <c r="Q324" s="50"/>
    </row>
    <row r="325" spans="1:17" x14ac:dyDescent="0.25">
      <c r="A325" s="40"/>
      <c r="B325" s="454"/>
      <c r="C325" s="47"/>
      <c r="D325" s="49"/>
      <c r="E325" s="49"/>
      <c r="F325" s="50"/>
      <c r="G325" s="51"/>
      <c r="H325" s="51"/>
      <c r="I325" s="52"/>
      <c r="J325" s="52"/>
      <c r="K325" s="50"/>
      <c r="L325" s="53"/>
      <c r="M325" s="53"/>
      <c r="N325" s="50"/>
      <c r="O325" s="49"/>
      <c r="P325" s="49"/>
      <c r="Q325" s="50"/>
    </row>
    <row r="326" spans="1:17" x14ac:dyDescent="0.25">
      <c r="A326" s="40"/>
      <c r="B326" s="40"/>
      <c r="C326" s="46"/>
      <c r="D326" s="40"/>
      <c r="E326" s="40"/>
      <c r="F326" s="54"/>
      <c r="G326" s="54"/>
      <c r="H326" s="54"/>
      <c r="I326" s="54"/>
      <c r="J326" s="54"/>
      <c r="K326" s="54"/>
      <c r="L326" s="40"/>
      <c r="M326" s="40"/>
      <c r="N326" s="54"/>
      <c r="O326" s="40"/>
      <c r="P326" s="40"/>
      <c r="Q326" s="54"/>
    </row>
    <row r="327" spans="1:17" x14ac:dyDescent="0.25">
      <c r="A327" s="40"/>
      <c r="B327" s="40"/>
      <c r="C327" s="46"/>
      <c r="D327" s="40"/>
      <c r="E327" s="40"/>
      <c r="F327" s="54"/>
      <c r="G327" s="54"/>
      <c r="H327" s="54"/>
      <c r="I327" s="54"/>
      <c r="J327" s="54"/>
      <c r="K327" s="54"/>
      <c r="L327" s="40"/>
      <c r="M327" s="40"/>
      <c r="N327" s="54"/>
      <c r="O327" s="40"/>
      <c r="P327" s="40"/>
      <c r="Q327" s="54"/>
    </row>
    <row r="328" spans="1:17" x14ac:dyDescent="0.25">
      <c r="A328" s="40"/>
      <c r="B328" s="40"/>
      <c r="C328" s="46"/>
      <c r="D328" s="40"/>
      <c r="E328" s="40"/>
      <c r="F328" s="54"/>
      <c r="G328" s="54"/>
      <c r="H328" s="54"/>
      <c r="I328" s="54"/>
      <c r="J328" s="54"/>
      <c r="K328" s="54"/>
      <c r="L328" s="40"/>
      <c r="M328" s="40"/>
      <c r="N328" s="54"/>
      <c r="O328" s="40"/>
      <c r="P328" s="40"/>
      <c r="Q328" s="54"/>
    </row>
    <row r="329" spans="1:17" x14ac:dyDescent="0.25">
      <c r="A329" s="40"/>
      <c r="B329" s="40"/>
      <c r="C329" s="46"/>
      <c r="D329" s="40"/>
      <c r="E329" s="40"/>
      <c r="F329" s="54"/>
      <c r="G329" s="54"/>
      <c r="H329" s="54"/>
      <c r="I329" s="54"/>
      <c r="J329" s="54"/>
      <c r="K329" s="54"/>
      <c r="L329" s="40"/>
      <c r="M329" s="40"/>
      <c r="N329" s="54"/>
      <c r="O329" s="40"/>
      <c r="P329" s="40"/>
      <c r="Q329" s="54"/>
    </row>
    <row r="330" spans="1:17" x14ac:dyDescent="0.25">
      <c r="A330" s="40"/>
      <c r="B330" s="40"/>
      <c r="C330" s="46"/>
      <c r="D330" s="40"/>
      <c r="E330" s="40"/>
      <c r="F330" s="54"/>
      <c r="G330" s="54"/>
      <c r="H330" s="54"/>
      <c r="I330" s="54"/>
      <c r="J330" s="54"/>
      <c r="K330" s="54"/>
      <c r="L330" s="40"/>
      <c r="M330" s="40"/>
      <c r="N330" s="54"/>
      <c r="O330" s="40"/>
      <c r="P330" s="40"/>
      <c r="Q330" s="54"/>
    </row>
    <row r="331" spans="1:17" x14ac:dyDescent="0.25">
      <c r="A331" s="40"/>
      <c r="B331" s="40"/>
      <c r="C331" s="46"/>
      <c r="D331" s="40"/>
      <c r="E331" s="40"/>
      <c r="F331" s="54"/>
      <c r="G331" s="54"/>
      <c r="H331" s="54"/>
      <c r="I331" s="54"/>
      <c r="J331" s="54"/>
      <c r="K331" s="54"/>
      <c r="L331" s="40"/>
      <c r="M331" s="40"/>
      <c r="N331" s="54"/>
      <c r="O331" s="40"/>
      <c r="P331" s="40"/>
      <c r="Q331" s="54"/>
    </row>
  </sheetData>
  <mergeCells count="58">
    <mergeCell ref="B161:B179"/>
    <mergeCell ref="B254:B325"/>
    <mergeCell ref="B218:B224"/>
    <mergeCell ref="B225:B226"/>
    <mergeCell ref="B227:B230"/>
    <mergeCell ref="B231:B243"/>
    <mergeCell ref="B244:B248"/>
    <mergeCell ref="B249:B253"/>
    <mergeCell ref="B180:B181"/>
    <mergeCell ref="B182:B188"/>
    <mergeCell ref="B189:B190"/>
    <mergeCell ref="B191:B192"/>
    <mergeCell ref="B193:B200"/>
    <mergeCell ref="B201:B204"/>
    <mergeCell ref="B76:B88"/>
    <mergeCell ref="B89:B92"/>
    <mergeCell ref="B93:B111"/>
    <mergeCell ref="B112:B113"/>
    <mergeCell ref="B139:Q139"/>
    <mergeCell ref="B114:B120"/>
    <mergeCell ref="B121:B122"/>
    <mergeCell ref="B123:B124"/>
    <mergeCell ref="B125:B132"/>
    <mergeCell ref="B133:B136"/>
    <mergeCell ref="B138:Q138"/>
    <mergeCell ref="B71:Q71"/>
    <mergeCell ref="B72:Q72"/>
    <mergeCell ref="D73:F73"/>
    <mergeCell ref="G73:H73"/>
    <mergeCell ref="I73:K73"/>
    <mergeCell ref="L73:N73"/>
    <mergeCell ref="O73:Q73"/>
    <mergeCell ref="B53:B54"/>
    <mergeCell ref="B55:B56"/>
    <mergeCell ref="B57:B64"/>
    <mergeCell ref="B65:B68"/>
    <mergeCell ref="B70:Q70"/>
    <mergeCell ref="B8:B20"/>
    <mergeCell ref="B21:B24"/>
    <mergeCell ref="B25:B43"/>
    <mergeCell ref="B44:B45"/>
    <mergeCell ref="B46:B52"/>
    <mergeCell ref="B2:Q2"/>
    <mergeCell ref="B3:Q3"/>
    <mergeCell ref="B4:Q4"/>
    <mergeCell ref="D5:F5"/>
    <mergeCell ref="G5:H5"/>
    <mergeCell ref="I5:K5"/>
    <mergeCell ref="L5:N5"/>
    <mergeCell ref="O5:Q5"/>
    <mergeCell ref="B144:B156"/>
    <mergeCell ref="B157:B160"/>
    <mergeCell ref="B140:Q140"/>
    <mergeCell ref="D141:F141"/>
    <mergeCell ref="G141:H141"/>
    <mergeCell ref="I141:K141"/>
    <mergeCell ref="L141:N141"/>
    <mergeCell ref="O141:Q141"/>
  </mergeCells>
  <conditionalFormatting sqref="C7">
    <cfRule type="cellIs" dxfId="154" priority="40" operator="lessThan">
      <formula>0</formula>
    </cfRule>
  </conditionalFormatting>
  <conditionalFormatting sqref="C25">
    <cfRule type="cellIs" dxfId="153" priority="38" operator="lessThan">
      <formula>0</formula>
    </cfRule>
  </conditionalFormatting>
  <conditionalFormatting sqref="C65">
    <cfRule type="cellIs" dxfId="152" priority="39" operator="lessThan">
      <formula>0</formula>
    </cfRule>
  </conditionalFormatting>
  <conditionalFormatting sqref="C75">
    <cfRule type="cellIs" dxfId="151" priority="43" operator="lessThan">
      <formula>0</formula>
    </cfRule>
  </conditionalFormatting>
  <conditionalFormatting sqref="C93">
    <cfRule type="cellIs" dxfId="150" priority="41" operator="lessThan">
      <formula>0</formula>
    </cfRule>
  </conditionalFormatting>
  <conditionalFormatting sqref="C133">
    <cfRule type="cellIs" dxfId="149" priority="42" operator="lessThan">
      <formula>0</formula>
    </cfRule>
  </conditionalFormatting>
  <conditionalFormatting sqref="C143">
    <cfRule type="cellIs" dxfId="148" priority="52" operator="lessThan">
      <formula>0</formula>
    </cfRule>
  </conditionalFormatting>
  <conditionalFormatting sqref="C161">
    <cfRule type="cellIs" dxfId="147" priority="48" operator="lessThan">
      <formula>0</formula>
    </cfRule>
  </conditionalFormatting>
  <conditionalFormatting sqref="C201">
    <cfRule type="cellIs" dxfId="146" priority="49" operator="lessThan">
      <formula>0</formula>
    </cfRule>
  </conditionalFormatting>
  <conditionalFormatting sqref="D20">
    <cfRule type="cellIs" dxfId="145" priority="12" operator="lessThan">
      <formula>0</formula>
    </cfRule>
  </conditionalFormatting>
  <conditionalFormatting sqref="D69 D137">
    <cfRule type="dataBar" priority="161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{B5EE2EFA-7351-4926-8886-D775D9663286}</x14:id>
        </ext>
      </extLst>
    </cfRule>
  </conditionalFormatting>
  <conditionalFormatting sqref="D88">
    <cfRule type="cellIs" dxfId="144" priority="8" operator="lessThan">
      <formula>0</formula>
    </cfRule>
  </conditionalFormatting>
  <conditionalFormatting sqref="D156">
    <cfRule type="cellIs" dxfId="143" priority="4" operator="lessThan">
      <formula>0</formula>
    </cfRule>
  </conditionalFormatting>
  <conditionalFormatting sqref="D254">
    <cfRule type="cellIs" dxfId="142" priority="157" operator="lessThan">
      <formula>0</formula>
    </cfRule>
  </conditionalFormatting>
  <conditionalFormatting sqref="D254:D325">
    <cfRule type="dataBar" priority="15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{329D7D6D-04D8-4019-864B-BE4ED2390FCC}</x14:id>
        </ext>
      </extLst>
    </cfRule>
  </conditionalFormatting>
  <conditionalFormatting sqref="D7:Q69">
    <cfRule type="cellIs" dxfId="141" priority="9" operator="lessThan">
      <formula>0</formula>
    </cfRule>
  </conditionalFormatting>
  <conditionalFormatting sqref="D75:Q137">
    <cfRule type="cellIs" dxfId="140" priority="5" operator="lessThan">
      <formula>0</formula>
    </cfRule>
  </conditionalFormatting>
  <conditionalFormatting sqref="D143:Q325">
    <cfRule type="cellIs" dxfId="139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E2EFA-7351-4926-8886-D775D966328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329D7D6D-04D8-4019-864B-BE4ED2390FC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7301-BE90-4742-A792-DBD9BF246D75}">
  <sheetPr>
    <tabColor rgb="FFC00000"/>
    <pageSetUpPr fitToPage="1"/>
  </sheetPr>
  <dimension ref="A1:T331"/>
  <sheetViews>
    <sheetView showGridLines="0" zoomScale="70" zoomScaleNormal="70" workbookViewId="0"/>
  </sheetViews>
  <sheetFormatPr defaultColWidth="9.1796875" defaultRowHeight="14.5" x14ac:dyDescent="0.25"/>
  <cols>
    <col min="1" max="1" width="9.1796875" style="9"/>
    <col min="2" max="2" width="21.81640625" style="9" customWidth="1"/>
    <col min="3" max="3" width="40.453125" style="8" customWidth="1"/>
    <col min="4" max="4" width="16.36328125" style="9" bestFit="1" customWidth="1"/>
    <col min="5" max="5" width="14.54296875" style="9" bestFit="1" customWidth="1"/>
    <col min="6" max="6" width="11.36328125" style="10" bestFit="1" customWidth="1"/>
    <col min="7" max="7" width="10.6328125" style="10" bestFit="1" customWidth="1"/>
    <col min="8" max="8" width="9" style="10" bestFit="1" customWidth="1"/>
    <col min="9" max="9" width="8.36328125" style="10" bestFit="1" customWidth="1"/>
    <col min="10" max="10" width="9" style="10" bestFit="1" customWidth="1"/>
    <col min="11" max="11" width="11.36328125" style="10" bestFit="1" customWidth="1"/>
    <col min="12" max="12" width="16.36328125" style="9" bestFit="1" customWidth="1"/>
    <col min="13" max="13" width="14.54296875" style="9" bestFit="1" customWidth="1"/>
    <col min="14" max="14" width="11.81640625" style="10" bestFit="1" customWidth="1"/>
    <col min="15" max="15" width="16.36328125" style="9" bestFit="1" customWidth="1"/>
    <col min="16" max="16" width="14" style="9" bestFit="1" customWidth="1"/>
    <col min="17" max="17" width="11.36328125" style="10" bestFit="1" customWidth="1"/>
    <col min="18" max="16384" width="9.1796875" style="9"/>
  </cols>
  <sheetData>
    <row r="1" spans="1:17" x14ac:dyDescent="0.25">
      <c r="A1" s="8"/>
      <c r="B1" s="8"/>
    </row>
    <row r="2" spans="1:17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</row>
    <row r="3" spans="1:17" x14ac:dyDescent="0.25">
      <c r="B3" s="441" t="s">
        <v>296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7" ht="15" thickBot="1" x14ac:dyDescent="0.3">
      <c r="B4" s="441" t="str">
        <f>'HOME PAGE'!H5</f>
        <v>4 WEEKS ENDING 11-30-2025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7" x14ac:dyDescent="0.25">
      <c r="D5" s="442" t="s">
        <v>263</v>
      </c>
      <c r="E5" s="443"/>
      <c r="F5" s="444"/>
      <c r="G5" s="445" t="s">
        <v>264</v>
      </c>
      <c r="H5" s="446"/>
      <c r="I5" s="442" t="s">
        <v>265</v>
      </c>
      <c r="J5" s="443"/>
      <c r="K5" s="444"/>
      <c r="L5" s="445" t="s">
        <v>266</v>
      </c>
      <c r="M5" s="443"/>
      <c r="N5" s="446"/>
      <c r="O5" s="442" t="s">
        <v>267</v>
      </c>
      <c r="P5" s="443"/>
      <c r="Q5" s="444"/>
    </row>
    <row r="6" spans="1:17" s="11" customFormat="1" ht="29.5" thickBot="1" x14ac:dyDescent="0.3">
      <c r="C6" s="12"/>
      <c r="D6" s="268" t="s">
        <v>268</v>
      </c>
      <c r="E6" s="269" t="s">
        <v>269</v>
      </c>
      <c r="F6" s="270" t="s">
        <v>270</v>
      </c>
      <c r="G6" s="271" t="s">
        <v>268</v>
      </c>
      <c r="H6" s="273" t="s">
        <v>269</v>
      </c>
      <c r="I6" s="274" t="s">
        <v>268</v>
      </c>
      <c r="J6" s="272" t="s">
        <v>269</v>
      </c>
      <c r="K6" s="270" t="s">
        <v>270</v>
      </c>
      <c r="L6" s="271" t="s">
        <v>268</v>
      </c>
      <c r="M6" s="272" t="s">
        <v>269</v>
      </c>
      <c r="N6" s="273" t="s">
        <v>270</v>
      </c>
      <c r="O6" s="274" t="s">
        <v>268</v>
      </c>
      <c r="P6" s="272" t="s">
        <v>269</v>
      </c>
      <c r="Q6" s="270" t="s">
        <v>270</v>
      </c>
    </row>
    <row r="7" spans="1:17" ht="15" thickBot="1" x14ac:dyDescent="0.3">
      <c r="C7" s="158" t="s">
        <v>271</v>
      </c>
      <c r="D7" s="163">
        <f>SubSegments!D45</f>
        <v>379719524.23969924</v>
      </c>
      <c r="E7" s="164">
        <f>SubSegments!E45</f>
        <v>379165.13540792465</v>
      </c>
      <c r="F7" s="177">
        <f>SubSegments!F45</f>
        <v>9.9953808316947772E-4</v>
      </c>
      <c r="G7" s="201">
        <f>SubSegments!G45</f>
        <v>100.00000000000003</v>
      </c>
      <c r="H7" s="216">
        <f>SubSegments!H45</f>
        <v>8.5265128291212022E-14</v>
      </c>
      <c r="I7" s="197">
        <f>SubSegments!I45</f>
        <v>2.3981222369608761</v>
      </c>
      <c r="J7" s="201">
        <f>SubSegments!J45</f>
        <v>8.7364621039376367E-3</v>
      </c>
      <c r="K7" s="191">
        <f>SubSegments!K45</f>
        <v>3.6563631523506166E-3</v>
      </c>
      <c r="L7" s="192">
        <f>SubSegments!L45</f>
        <v>910613834.88742721</v>
      </c>
      <c r="M7" s="176">
        <f>SubSegments!M45</f>
        <v>4223377.0145107508</v>
      </c>
      <c r="N7" s="178">
        <f>SubSegments!N45</f>
        <v>4.6595559097367548E-3</v>
      </c>
      <c r="O7" s="182">
        <f>SubSegments!O45</f>
        <v>208382425.39719543</v>
      </c>
      <c r="P7" s="164">
        <f>SubSegments!P45</f>
        <v>3157264.5074351728</v>
      </c>
      <c r="Q7" s="178">
        <f>SubSegments!Q45</f>
        <v>1.5384392896790781E-2</v>
      </c>
    </row>
    <row r="8" spans="1:17" x14ac:dyDescent="0.25">
      <c r="B8" s="435" t="s">
        <v>272</v>
      </c>
      <c r="C8" s="18" t="s">
        <v>26</v>
      </c>
      <c r="D8" s="275">
        <f>SubSegments!D46</f>
        <v>449764.01442715811</v>
      </c>
      <c r="E8" s="276">
        <f>SubSegments!E46</f>
        <v>81944.288677529665</v>
      </c>
      <c r="F8" s="277">
        <f>SubSegments!F46</f>
        <v>0.22278383387547954</v>
      </c>
      <c r="G8" s="278">
        <f>SubSegments!G46</f>
        <v>0.11844637573685654</v>
      </c>
      <c r="H8" s="279">
        <f>SubSegments!H46</f>
        <v>2.1483393306478152E-2</v>
      </c>
      <c r="I8" s="280">
        <f>SubSegments!I46</f>
        <v>4.5933084857011091</v>
      </c>
      <c r="J8" s="278">
        <f>SubSegments!J46</f>
        <v>0.2824659373455054</v>
      </c>
      <c r="K8" s="281">
        <f>SubSegments!K46</f>
        <v>6.552453126669025E-2</v>
      </c>
      <c r="L8" s="282">
        <f>SubSegments!L46</f>
        <v>2065904.8640312615</v>
      </c>
      <c r="M8" s="283">
        <f>SubSegments!M46</f>
        <v>480291.94014527416</v>
      </c>
      <c r="N8" s="284">
        <f>SubSegments!N46</f>
        <v>0.30290617143065701</v>
      </c>
      <c r="O8" s="285">
        <f>SubSegments!O46</f>
        <v>498662.76958790841</v>
      </c>
      <c r="P8" s="276">
        <f>SubSegments!P46</f>
        <v>104784.2064132003</v>
      </c>
      <c r="Q8" s="284">
        <f>SubSegments!Q46</f>
        <v>0.26603175752604336</v>
      </c>
    </row>
    <row r="9" spans="1:17" x14ac:dyDescent="0.25">
      <c r="B9" s="436"/>
      <c r="C9" s="18" t="s">
        <v>273</v>
      </c>
      <c r="D9" s="286">
        <f>SubSegments!D47</f>
        <v>17787144.358162329</v>
      </c>
      <c r="E9" s="287">
        <f>SubSegments!E47</f>
        <v>-361152.4454481937</v>
      </c>
      <c r="F9" s="288">
        <f>SubSegments!F47</f>
        <v>-1.9900073784132957E-2</v>
      </c>
      <c r="G9" s="289">
        <f>SubSegments!G47</f>
        <v>4.6842849057543168</v>
      </c>
      <c r="H9" s="290">
        <f>SubSegments!H47</f>
        <v>-9.9887505128290144E-2</v>
      </c>
      <c r="I9" s="291">
        <f>SubSegments!I47</f>
        <v>2.6186731803364043</v>
      </c>
      <c r="J9" s="289">
        <f>SubSegments!J47</f>
        <v>-4.8077398984731623E-2</v>
      </c>
      <c r="K9" s="292">
        <f>SubSegments!K47</f>
        <v>-1.8028457313383428E-2</v>
      </c>
      <c r="L9" s="293">
        <f>SubSegments!L47</f>
        <v>46578717.885491677</v>
      </c>
      <c r="M9" s="294">
        <f>SubSegments!M47</f>
        <v>-1818263.1292285994</v>
      </c>
      <c r="N9" s="295">
        <f>SubSegments!N47</f>
        <v>-3.7569763466765875E-2</v>
      </c>
      <c r="O9" s="296">
        <f>SubSegments!O47</f>
        <v>9592805.6625251379</v>
      </c>
      <c r="P9" s="287">
        <f>SubSegments!P47</f>
        <v>-202417.12097064033</v>
      </c>
      <c r="Q9" s="295">
        <f>SubSegments!Q47</f>
        <v>-2.0664881794388395E-2</v>
      </c>
    </row>
    <row r="10" spans="1:17" x14ac:dyDescent="0.25">
      <c r="B10" s="436"/>
      <c r="C10" s="18" t="s">
        <v>274</v>
      </c>
      <c r="D10" s="286">
        <f>SubSegments!D48</f>
        <v>346910.50280829397</v>
      </c>
      <c r="E10" s="287">
        <f>SubSegments!E48</f>
        <v>52772.691061376303</v>
      </c>
      <c r="F10" s="288">
        <f>SubSegments!F48</f>
        <v>0.17941484893748727</v>
      </c>
      <c r="G10" s="289">
        <f>SubSegments!G48</f>
        <v>9.135966961480381E-2</v>
      </c>
      <c r="H10" s="290">
        <f>SubSegments!H48</f>
        <v>1.3820382089099012E-2</v>
      </c>
      <c r="I10" s="291">
        <f>SubSegments!I48</f>
        <v>2.9804795604407035</v>
      </c>
      <c r="J10" s="289">
        <f>SubSegments!J48</f>
        <v>-1.9043279990247797E-2</v>
      </c>
      <c r="K10" s="292">
        <f>SubSegments!K48</f>
        <v>-6.3487697888347421E-3</v>
      </c>
      <c r="L10" s="293">
        <f>SubSegments!L48</f>
        <v>1033959.6629223274</v>
      </c>
      <c r="M10" s="294">
        <f>SubSegments!M48</f>
        <v>151686.57835306844</v>
      </c>
      <c r="N10" s="295">
        <f>SubSegments!N48</f>
        <v>0.17192701557604975</v>
      </c>
      <c r="O10" s="296">
        <f>SubSegments!O48</f>
        <v>185786.48314538758</v>
      </c>
      <c r="P10" s="287">
        <f>SubSegments!P48</f>
        <v>25303.692705798312</v>
      </c>
      <c r="Q10" s="295">
        <f>SubSegments!Q48</f>
        <v>0.15767231262920625</v>
      </c>
    </row>
    <row r="11" spans="1:17" x14ac:dyDescent="0.25">
      <c r="B11" s="436"/>
      <c r="C11" s="18" t="s">
        <v>244</v>
      </c>
      <c r="D11" s="286">
        <f>SubSegments!D49</f>
        <v>161477308.49693304</v>
      </c>
      <c r="E11" s="287">
        <f>SubSegments!E49</f>
        <v>-8082876.5884236693</v>
      </c>
      <c r="F11" s="288">
        <f>SubSegments!F49</f>
        <v>-4.7669661273103375E-2</v>
      </c>
      <c r="G11" s="289">
        <f>SubSegments!G49</f>
        <v>42.525416310961134</v>
      </c>
      <c r="H11" s="290">
        <f>SubSegments!H49</f>
        <v>-2.1732773597378454</v>
      </c>
      <c r="I11" s="291">
        <f>SubSegments!I49</f>
        <v>1.913223360555512</v>
      </c>
      <c r="J11" s="289">
        <f>SubSegments!J49</f>
        <v>2.4455618751884067E-2</v>
      </c>
      <c r="K11" s="292">
        <f>SubSegments!K49</f>
        <v>1.2947922717343125E-2</v>
      </c>
      <c r="L11" s="293">
        <f>SubSegments!L49</f>
        <v>308942158.81596136</v>
      </c>
      <c r="M11" s="294">
        <f>SubSegments!M49</f>
        <v>-11317649.067513049</v>
      </c>
      <c r="N11" s="295">
        <f>SubSegments!N49</f>
        <v>-3.5338961645886402E-2</v>
      </c>
      <c r="O11" s="296">
        <f>SubSegments!O49</f>
        <v>69856700.085919335</v>
      </c>
      <c r="P11" s="287">
        <f>SubSegments!P49</f>
        <v>-2828401.8153359741</v>
      </c>
      <c r="Q11" s="295">
        <f>SubSegments!Q49</f>
        <v>-3.8913088670886574E-2</v>
      </c>
    </row>
    <row r="12" spans="1:17" x14ac:dyDescent="0.25">
      <c r="B12" s="436"/>
      <c r="C12" s="18" t="s">
        <v>275</v>
      </c>
      <c r="D12" s="286">
        <f>SubSegments!D50</f>
        <v>33402354.599560995</v>
      </c>
      <c r="E12" s="287">
        <f>SubSegments!E50</f>
        <v>7738312.1437628865</v>
      </c>
      <c r="F12" s="288">
        <f>SubSegments!F50</f>
        <v>0.30152350928700322</v>
      </c>
      <c r="G12" s="289">
        <f>SubSegments!G50</f>
        <v>8.7965860239716456</v>
      </c>
      <c r="H12" s="290">
        <f>SubSegments!H50</f>
        <v>2.0311465341170143</v>
      </c>
      <c r="I12" s="291">
        <f>SubSegments!I50</f>
        <v>2.9272912529159067</v>
      </c>
      <c r="J12" s="289">
        <f>SubSegments!J50</f>
        <v>-2.44900251572715E-2</v>
      </c>
      <c r="K12" s="292">
        <f>SubSegments!K50</f>
        <v>-8.2966937080303418E-3</v>
      </c>
      <c r="L12" s="293">
        <f>SubSegments!L50</f>
        <v>97778420.446090311</v>
      </c>
      <c r="M12" s="294">
        <f>SubSegments!M50</f>
        <v>22023780.405390263</v>
      </c>
      <c r="N12" s="295">
        <f>SubSegments!N50</f>
        <v>0.29072516737664827</v>
      </c>
      <c r="O12" s="296">
        <f>SubSegments!O50</f>
        <v>18464514.945657987</v>
      </c>
      <c r="P12" s="287">
        <f>SubSegments!P50</f>
        <v>4395721.6258214209</v>
      </c>
      <c r="Q12" s="295">
        <f>SubSegments!Q50</f>
        <v>0.31244482208887014</v>
      </c>
    </row>
    <row r="13" spans="1:17" x14ac:dyDescent="0.25">
      <c r="B13" s="436"/>
      <c r="C13" s="18" t="s">
        <v>276</v>
      </c>
      <c r="D13" s="286">
        <f>SubSegments!D51</f>
        <v>75391934.985372171</v>
      </c>
      <c r="E13" s="287">
        <f>SubSegments!E51</f>
        <v>-596821.47505782545</v>
      </c>
      <c r="F13" s="288">
        <f>SubSegments!F51</f>
        <v>-7.8540760878040069E-3</v>
      </c>
      <c r="G13" s="289">
        <f>SubSegments!G51</f>
        <v>19.854637481790579</v>
      </c>
      <c r="H13" s="290">
        <f>SubSegments!H51</f>
        <v>-0.17717686031017976</v>
      </c>
      <c r="I13" s="291">
        <f>SubSegments!I51</f>
        <v>1.7220683125729819</v>
      </c>
      <c r="J13" s="289">
        <f>SubSegments!J51</f>
        <v>-2.2704847565580888E-2</v>
      </c>
      <c r="K13" s="292">
        <f>SubSegments!K51</f>
        <v>-1.3013065586003032E-2</v>
      </c>
      <c r="L13" s="293">
        <f>SubSegments!L51</f>
        <v>129830062.26187181</v>
      </c>
      <c r="M13" s="294">
        <f>SubSegments!M51</f>
        <v>-2753080.4825922549</v>
      </c>
      <c r="N13" s="295">
        <f>SubSegments!N51</f>
        <v>-2.0764936066558944E-2</v>
      </c>
      <c r="O13" s="296">
        <f>SubSegments!O51</f>
        <v>36051821.733342528</v>
      </c>
      <c r="P13" s="287">
        <f>SubSegments!P51</f>
        <v>-343878.36880945414</v>
      </c>
      <c r="Q13" s="295">
        <f>SubSegments!Q51</f>
        <v>-9.4483240559815884E-3</v>
      </c>
    </row>
    <row r="14" spans="1:17" x14ac:dyDescent="0.25">
      <c r="B14" s="436"/>
      <c r="C14" s="18" t="s">
        <v>277</v>
      </c>
      <c r="D14" s="286">
        <f>SubSegments!D52</f>
        <v>4585100.5946865566</v>
      </c>
      <c r="E14" s="287">
        <f>SubSegments!E52</f>
        <v>129095.73108502105</v>
      </c>
      <c r="F14" s="288">
        <f>SubSegments!F52</f>
        <v>2.8971182715604199E-2</v>
      </c>
      <c r="G14" s="289">
        <f>SubSegments!G52</f>
        <v>1.2074966658264845</v>
      </c>
      <c r="H14" s="290">
        <f>SubSegments!H52</f>
        <v>3.2824697327489938E-2</v>
      </c>
      <c r="I14" s="291">
        <f>SubSegments!I52</f>
        <v>3.0601715193192076</v>
      </c>
      <c r="J14" s="289">
        <f>SubSegments!J52</f>
        <v>-0.20817718172318012</v>
      </c>
      <c r="K14" s="292">
        <f>SubSegments!K52</f>
        <v>-6.3694911640482341E-2</v>
      </c>
      <c r="L14" s="293">
        <f>SubSegments!L52</f>
        <v>14031194.253073363</v>
      </c>
      <c r="M14" s="294">
        <f>SubSegments!M52</f>
        <v>-532583.45471727848</v>
      </c>
      <c r="N14" s="295">
        <f>SubSegments!N52</f>
        <v>-3.6569045848068811E-2</v>
      </c>
      <c r="O14" s="296">
        <f>SubSegments!O52</f>
        <v>3166096.9587221444</v>
      </c>
      <c r="P14" s="287">
        <f>SubSegments!P52</f>
        <v>54997.628800660372</v>
      </c>
      <c r="Q14" s="295">
        <f>SubSegments!Q52</f>
        <v>1.7677876200130314E-2</v>
      </c>
    </row>
    <row r="15" spans="1:17" x14ac:dyDescent="0.25">
      <c r="B15" s="436"/>
      <c r="C15" s="18" t="s">
        <v>278</v>
      </c>
      <c r="D15" s="286">
        <f>SubSegments!D53</f>
        <v>127906.98114172918</v>
      </c>
      <c r="E15" s="287">
        <f>SubSegments!E53</f>
        <v>-45244.785848396379</v>
      </c>
      <c r="F15" s="288">
        <f>SubSegments!F53</f>
        <v>-0.26130132331237821</v>
      </c>
      <c r="G15" s="289">
        <f>SubSegments!G53</f>
        <v>3.3684594279905271E-2</v>
      </c>
      <c r="H15" s="290">
        <f>SubSegments!H53</f>
        <v>-1.1960896065223332E-2</v>
      </c>
      <c r="I15" s="291">
        <f>SubSegments!I53</f>
        <v>10.852862237406567</v>
      </c>
      <c r="J15" s="289">
        <f>SubSegments!J53</f>
        <v>-8.2857956873422012E-2</v>
      </c>
      <c r="K15" s="292">
        <f>SubSegments!K53</f>
        <v>-7.576817566780969E-3</v>
      </c>
      <c r="L15" s="293">
        <f>SubSegments!L53</f>
        <v>1388156.8455337465</v>
      </c>
      <c r="M15" s="294">
        <f>SubSegments!M53</f>
        <v>-505382.42941543274</v>
      </c>
      <c r="N15" s="295">
        <f>SubSegments!N53</f>
        <v>-0.26689830842246287</v>
      </c>
      <c r="O15" s="296">
        <f>SubSegments!O53</f>
        <v>310476.18128442764</v>
      </c>
      <c r="P15" s="287">
        <f>SubSegments!P53</f>
        <v>-116759.67740015528</v>
      </c>
      <c r="Q15" s="295">
        <f>SubSegments!Q53</f>
        <v>-0.27329091186223653</v>
      </c>
    </row>
    <row r="16" spans="1:17" x14ac:dyDescent="0.25">
      <c r="B16" s="436"/>
      <c r="C16" s="18" t="s">
        <v>279</v>
      </c>
      <c r="D16" s="286">
        <f>SubSegments!D54</f>
        <v>751131.1373835298</v>
      </c>
      <c r="E16" s="287">
        <f>SubSegments!E54</f>
        <v>176610.78998252132</v>
      </c>
      <c r="F16" s="288">
        <f>SubSegments!F54</f>
        <v>0.30740563111727193</v>
      </c>
      <c r="G16" s="289">
        <f>SubSegments!G54</f>
        <v>0.19781209272488606</v>
      </c>
      <c r="H16" s="290">
        <f>SubSegments!H54</f>
        <v>4.6359621715057031E-2</v>
      </c>
      <c r="I16" s="291">
        <f>SubSegments!I54</f>
        <v>4.2011875354663788</v>
      </c>
      <c r="J16" s="289">
        <f>SubSegments!J54</f>
        <v>0.28474009097411246</v>
      </c>
      <c r="K16" s="292">
        <f>SubSegments!K54</f>
        <v>7.2703667037469097E-2</v>
      </c>
      <c r="L16" s="293">
        <f>SubSegments!L54</f>
        <v>3155642.7718763696</v>
      </c>
      <c r="M16" s="294">
        <f>SubSegments!M54</f>
        <v>905564.02548888093</v>
      </c>
      <c r="N16" s="295">
        <f>SubSegments!N54</f>
        <v>0.40245881480493423</v>
      </c>
      <c r="O16" s="296">
        <f>SubSegments!O54</f>
        <v>740825.92267502169</v>
      </c>
      <c r="P16" s="287">
        <f>SubSegments!P54</f>
        <v>168598.89142478327</v>
      </c>
      <c r="Q16" s="295">
        <f>SubSegments!Q54</f>
        <v>0.29463636322181003</v>
      </c>
    </row>
    <row r="17" spans="2:17" x14ac:dyDescent="0.25">
      <c r="B17" s="436"/>
      <c r="C17" s="18" t="s">
        <v>280</v>
      </c>
      <c r="D17" s="286">
        <f>SubSegments!D55</f>
        <v>17718702.709363874</v>
      </c>
      <c r="E17" s="287">
        <f>SubSegments!E55</f>
        <v>121739.04746488854</v>
      </c>
      <c r="F17" s="288">
        <f>SubSegments!F55</f>
        <v>6.918184853019752E-3</v>
      </c>
      <c r="G17" s="289">
        <f>SubSegments!G55</f>
        <v>4.6662606419413102</v>
      </c>
      <c r="H17" s="290">
        <f>SubSegments!H55</f>
        <v>2.7428195151466106E-2</v>
      </c>
      <c r="I17" s="291">
        <f>SubSegments!I55</f>
        <v>5.2419349654883778</v>
      </c>
      <c r="J17" s="289">
        <f>SubSegments!J55</f>
        <v>-0.40201669059498979</v>
      </c>
      <c r="K17" s="292">
        <f>SubSegments!K55</f>
        <v>-7.1229648142303564E-2</v>
      </c>
      <c r="L17" s="293">
        <f>SubSegments!L55</f>
        <v>92880287.275308147</v>
      </c>
      <c r="M17" s="294">
        <f>SubSegments!M55</f>
        <v>-6436124.9263054729</v>
      </c>
      <c r="N17" s="295">
        <f>SubSegments!N55</f>
        <v>-6.4804243162147807E-2</v>
      </c>
      <c r="O17" s="296">
        <f>SubSegments!O55</f>
        <v>27000947.974265534</v>
      </c>
      <c r="P17" s="287">
        <f>SubSegments!P55</f>
        <v>-298924.10807521269</v>
      </c>
      <c r="Q17" s="295">
        <f>SubSegments!Q55</f>
        <v>-1.0949652334399596E-2</v>
      </c>
    </row>
    <row r="18" spans="2:17" ht="15" thickBot="1" x14ac:dyDescent="0.3">
      <c r="B18" s="436"/>
      <c r="C18" s="350" t="s">
        <v>281</v>
      </c>
      <c r="D18" s="298">
        <f>SubSegments!D56</f>
        <v>67590615.570267886</v>
      </c>
      <c r="E18" s="299">
        <f>SubSegments!E56</f>
        <v>1074135.4485562816</v>
      </c>
      <c r="F18" s="300">
        <f>SubSegments!F56</f>
        <v>1.6148410838800139E-2</v>
      </c>
      <c r="G18" s="301">
        <f>SubSegments!G56</f>
        <v>17.80014227754091</v>
      </c>
      <c r="H18" s="302">
        <f>SubSegments!H56</f>
        <v>0.26536683767680458</v>
      </c>
      <c r="I18" s="303">
        <f>SubSegments!I56</f>
        <v>3.143125035808763</v>
      </c>
      <c r="J18" s="301">
        <f>SubSegments!J56</f>
        <v>2.4869282584396579E-3</v>
      </c>
      <c r="K18" s="304">
        <f>SubSegments!K56</f>
        <v>7.9185444908819668E-4</v>
      </c>
      <c r="L18" s="305">
        <f>SubSegments!L56</f>
        <v>212445755.98463458</v>
      </c>
      <c r="M18" s="306">
        <f>SubSegments!M56</f>
        <v>3541563.7342735529</v>
      </c>
      <c r="N18" s="307">
        <f>SubSegments!N56</f>
        <v>1.6953052478856763E-2</v>
      </c>
      <c r="O18" s="308">
        <f>SubSegments!O56</f>
        <v>42408050.718131408</v>
      </c>
      <c r="P18" s="299">
        <f>SubSegments!P56</f>
        <v>2092503.5909221023</v>
      </c>
      <c r="Q18" s="307">
        <f>SubSegments!Q56</f>
        <v>5.1903142584659452E-2</v>
      </c>
    </row>
    <row r="19" spans="2:17" s="160" customFormat="1" x14ac:dyDescent="0.25">
      <c r="B19" s="436"/>
      <c r="C19" s="227" t="s">
        <v>282</v>
      </c>
      <c r="D19" s="254">
        <f>'RFG vs SS'!E19</f>
        <v>156192205.55097941</v>
      </c>
      <c r="E19" s="228">
        <f>'RFG vs SS'!F19</f>
        <v>-8310797.7975217104</v>
      </c>
      <c r="F19" s="233">
        <f>'RFG vs SS'!G19</f>
        <v>-5.0520644780662205E-2</v>
      </c>
      <c r="G19" s="234">
        <f>'RFG vs SS'!H19</f>
        <v>41.133572434474715</v>
      </c>
      <c r="H19" s="235">
        <f>'RFG vs SS'!I19</f>
        <v>-2.2319697232144762</v>
      </c>
      <c r="I19" s="236">
        <f>'RFG vs SS'!J19</f>
        <v>1.8505043740492029</v>
      </c>
      <c r="J19" s="234">
        <f>'RFG vs SS'!K19</f>
        <v>1.3900056608528111E-2</v>
      </c>
      <c r="K19" s="237">
        <f>'RFG vs SS'!L19</f>
        <v>7.5683458197996446E-3</v>
      </c>
      <c r="L19" s="238">
        <f>'RFG vs SS'!M19</f>
        <v>289034359.56447959</v>
      </c>
      <c r="M19" s="239">
        <f>'RFG vs SS'!N19</f>
        <v>-13092566.61733532</v>
      </c>
      <c r="N19" s="240">
        <f>'RFG vs SS'!O19</f>
        <v>-4.3334656671601766E-2</v>
      </c>
      <c r="O19" s="241">
        <f>'RFG vs SS'!P19</f>
        <v>66947612.809626952</v>
      </c>
      <c r="P19" s="242">
        <f>'RFG vs SS'!Q19</f>
        <v>-2740333.7834318876</v>
      </c>
      <c r="Q19" s="240">
        <f>'RFG vs SS'!R19</f>
        <v>-3.9322923366274569E-2</v>
      </c>
    </row>
    <row r="20" spans="2:17" s="160" customFormat="1" ht="15" thickBot="1" x14ac:dyDescent="0.3">
      <c r="B20" s="437"/>
      <c r="C20" s="161" t="s">
        <v>283</v>
      </c>
      <c r="D20" s="253">
        <f>'RFG vs SS'!E20</f>
        <v>5285102.945952652</v>
      </c>
      <c r="E20" s="229">
        <f>'RFG vs SS'!F20</f>
        <v>227921.20909789018</v>
      </c>
      <c r="F20" s="243">
        <f>'RFG vs SS'!G20</f>
        <v>4.5068819148200587E-2</v>
      </c>
      <c r="G20" s="244">
        <f>'RFG vs SS'!H20</f>
        <v>1.3918438764861651</v>
      </c>
      <c r="H20" s="245">
        <f>'RFG vs SS'!I20</f>
        <v>5.8692363476604781E-2</v>
      </c>
      <c r="I20" s="246">
        <f>'RFG vs SS'!J20</f>
        <v>3.7667760600060043</v>
      </c>
      <c r="J20" s="244">
        <f>'RFG vs SS'!K20</f>
        <v>0.18120554955461721</v>
      </c>
      <c r="K20" s="247">
        <f>'RFG vs SS'!L20</f>
        <v>5.0537438610238142E-2</v>
      </c>
      <c r="L20" s="248">
        <f>'RFG vs SS'!M20</f>
        <v>19907799.251481656</v>
      </c>
      <c r="M20" s="249">
        <f>'RFG vs SS'!N20</f>
        <v>1774917.5498218946</v>
      </c>
      <c r="N20" s="250">
        <f>'RFG vs SS'!O20</f>
        <v>9.7883920439376756E-2</v>
      </c>
      <c r="O20" s="251">
        <f>'RFG vs SS'!P20</f>
        <v>2909087.2762923865</v>
      </c>
      <c r="P20" s="252">
        <f>'RFG vs SS'!Q20</f>
        <v>-88068.031904099043</v>
      </c>
      <c r="Q20" s="250">
        <f>'RFG vs SS'!R20</f>
        <v>-2.9383873322565084E-2</v>
      </c>
    </row>
    <row r="21" spans="2:17" x14ac:dyDescent="0.25">
      <c r="B21" s="438" t="s">
        <v>284</v>
      </c>
      <c r="C21" s="13" t="s">
        <v>31</v>
      </c>
      <c r="D21" s="162">
        <f>'Fat Content'!D21</f>
        <v>4035173.1831406355</v>
      </c>
      <c r="E21" s="32">
        <f>'Fat Content'!E21</f>
        <v>-8150.3799064159393</v>
      </c>
      <c r="F21" s="196">
        <f>'Fat Content'!F21</f>
        <v>-2.0157624734523615E-3</v>
      </c>
      <c r="G21" s="204">
        <f>'Fat Content'!G21</f>
        <v>1.0626720317371461</v>
      </c>
      <c r="H21" s="219">
        <f>'Fat Content'!H21</f>
        <v>-3.2107476734746232E-3</v>
      </c>
      <c r="I21" s="200">
        <f>'Fat Content'!I21</f>
        <v>3.2268185122109672</v>
      </c>
      <c r="J21" s="204">
        <f>'Fat Content'!J21</f>
        <v>-8.7364901929880556E-2</v>
      </c>
      <c r="K21" s="186">
        <f>'Fat Content'!K21</f>
        <v>-2.6360913387326389E-2</v>
      </c>
      <c r="L21" s="187">
        <f>'Fat Content'!L21</f>
        <v>13020771.527335458</v>
      </c>
      <c r="M21" s="188">
        <f>'Fat Content'!M21</f>
        <v>-379544.36331995577</v>
      </c>
      <c r="N21" s="189">
        <f>'Fat Content'!N21</f>
        <v>-2.8323538520806626E-2</v>
      </c>
      <c r="O21" s="31">
        <f>'Fat Content'!O21</f>
        <v>2183014.5882149935</v>
      </c>
      <c r="P21" s="32">
        <f>'Fat Content'!P21</f>
        <v>-14357.355414628983</v>
      </c>
      <c r="Q21" s="189">
        <f>'Fat Content'!Q21</f>
        <v>-6.5338758220938598E-3</v>
      </c>
    </row>
    <row r="22" spans="2:17" x14ac:dyDescent="0.25">
      <c r="B22" s="439"/>
      <c r="C22" s="18" t="s">
        <v>217</v>
      </c>
      <c r="D22" s="27">
        <f>'Fat Content'!D22</f>
        <v>16896861.049270995</v>
      </c>
      <c r="E22" s="309">
        <f>'Fat Content'!E22</f>
        <v>-1845035.5213727169</v>
      </c>
      <c r="F22" s="310">
        <f>'Fat Content'!F22</f>
        <v>-9.8444440476887496E-2</v>
      </c>
      <c r="G22" s="311">
        <f>'Fat Content'!G22</f>
        <v>4.4498267723007041</v>
      </c>
      <c r="H22" s="215">
        <f>'Fat Content'!H22</f>
        <v>-0.49082774041646982</v>
      </c>
      <c r="I22" s="312">
        <f>'Fat Content'!I22</f>
        <v>1.6630670909529128</v>
      </c>
      <c r="J22" s="311">
        <f>'Fat Content'!J22</f>
        <v>3.3826136663323902E-2</v>
      </c>
      <c r="K22" s="313">
        <f>'Fat Content'!K22</f>
        <v>2.0761899321437929E-2</v>
      </c>
      <c r="L22" s="180">
        <f>'Fat Content'!L22</f>
        <v>28100613.551446695</v>
      </c>
      <c r="M22" s="314">
        <f>'Fat Content'!M22</f>
        <v>-2434451.9025056399</v>
      </c>
      <c r="N22" s="173">
        <f>'Fat Content'!N22</f>
        <v>-7.9726434717386024E-2</v>
      </c>
      <c r="O22" s="315">
        <f>'Fat Content'!O22</f>
        <v>8240189.7443726966</v>
      </c>
      <c r="P22" s="309">
        <f>'Fat Content'!P22</f>
        <v>-805752.15963405278</v>
      </c>
      <c r="Q22" s="173">
        <f>'Fat Content'!Q22</f>
        <v>-8.9073329033559051E-2</v>
      </c>
    </row>
    <row r="23" spans="2:17" x14ac:dyDescent="0.25">
      <c r="B23" s="439"/>
      <c r="C23" s="18" t="s">
        <v>218</v>
      </c>
      <c r="D23" s="27">
        <f>'Fat Content'!D23</f>
        <v>1492991.0226376876</v>
      </c>
      <c r="E23" s="309">
        <f>'Fat Content'!E23</f>
        <v>1330875.2763793096</v>
      </c>
      <c r="F23" s="310">
        <f>'Fat Content'!F23</f>
        <v>8.2094139964552078</v>
      </c>
      <c r="G23" s="311">
        <f>'Fat Content'!G23</f>
        <v>0.39318258012333135</v>
      </c>
      <c r="H23" s="215">
        <f>'Fat Content'!H23</f>
        <v>0.35044635594692947</v>
      </c>
      <c r="I23" s="312">
        <f>'Fat Content'!I23</f>
        <v>2.2025541435266862</v>
      </c>
      <c r="J23" s="311">
        <f>'Fat Content'!J23</f>
        <v>-3.8301125106539491E-2</v>
      </c>
      <c r="K23" s="313">
        <f>'Fat Content'!K23</f>
        <v>-1.7092190487563552E-2</v>
      </c>
      <c r="L23" s="180">
        <f>'Fat Content'!L23</f>
        <v>3288393.5631587831</v>
      </c>
      <c r="M23" s="314">
        <f>'Fat Content'!M23</f>
        <v>2925115.6390272896</v>
      </c>
      <c r="N23" s="173">
        <f>'Fat Content'!N23</f>
        <v>8.0520049381489613</v>
      </c>
      <c r="O23" s="315">
        <f>'Fat Content'!O23</f>
        <v>853261.80003012076</v>
      </c>
      <c r="P23" s="309">
        <f>'Fat Content'!P23</f>
        <v>760946.70118630782</v>
      </c>
      <c r="Q23" s="173">
        <f>'Fat Content'!Q23</f>
        <v>8.2429278711356471</v>
      </c>
    </row>
    <row r="24" spans="2:17" ht="15" thickBot="1" x14ac:dyDescent="0.3">
      <c r="B24" s="440"/>
      <c r="C24" s="21" t="s">
        <v>219</v>
      </c>
      <c r="D24" s="316">
        <f>'Fat Content'!D24</f>
        <v>357294498.98465061</v>
      </c>
      <c r="E24" s="317">
        <f>'Fat Content'!E24</f>
        <v>901475.76030790806</v>
      </c>
      <c r="F24" s="318">
        <f>'Fat Content'!F24</f>
        <v>2.5294427824431513E-3</v>
      </c>
      <c r="G24" s="319">
        <f>'Fat Content'!G24</f>
        <v>94.094318615839015</v>
      </c>
      <c r="H24" s="320">
        <f>'Fat Content'!H24</f>
        <v>0.14359213214311239</v>
      </c>
      <c r="I24" s="321">
        <f>'Fat Content'!I24</f>
        <v>2.4243419887712827</v>
      </c>
      <c r="J24" s="319">
        <f>'Fat Content'!J24</f>
        <v>5.4063126329020328E-3</v>
      </c>
      <c r="K24" s="322">
        <f>'Fat Content'!K24</f>
        <v>2.2349964433666701E-3</v>
      </c>
      <c r="L24" s="323">
        <f>'Fat Content'!L24</f>
        <v>866204056.24548686</v>
      </c>
      <c r="M24" s="324">
        <f>'Fat Content'!M24</f>
        <v>4112257.6413098574</v>
      </c>
      <c r="N24" s="325">
        <f>'Fat Content'!N24</f>
        <v>4.7700925214322447E-3</v>
      </c>
      <c r="O24" s="326">
        <f>'Fat Content'!O24</f>
        <v>197105959.26457763</v>
      </c>
      <c r="P24" s="317">
        <f>'Fat Content'!P24</f>
        <v>3216427.3212975264</v>
      </c>
      <c r="Q24" s="325">
        <f>'Fat Content'!Q24</f>
        <v>1.6588968414439471E-2</v>
      </c>
    </row>
    <row r="25" spans="2:17" ht="15" thickBot="1" x14ac:dyDescent="0.3">
      <c r="B25" s="438" t="s">
        <v>198</v>
      </c>
      <c r="C25" s="158" t="s">
        <v>198</v>
      </c>
      <c r="D25" s="163">
        <f>Flavors!D66</f>
        <v>197508751.55702931</v>
      </c>
      <c r="E25" s="164">
        <f>Flavors!E66</f>
        <v>76049.9551666677</v>
      </c>
      <c r="F25" s="177">
        <f>Flavors!F66</f>
        <v>3.8519431963215473E-4</v>
      </c>
      <c r="G25" s="201">
        <f>Flavors!G66</f>
        <v>52.014378758241385</v>
      </c>
      <c r="H25" s="216">
        <f>Flavors!H66</f>
        <v>-3.1942405171328403E-2</v>
      </c>
      <c r="I25" s="197">
        <f>Flavors!I66</f>
        <v>2.1315573478634247</v>
      </c>
      <c r="J25" s="201">
        <f>Flavors!J66</f>
        <v>4.1203218904490413E-2</v>
      </c>
      <c r="K25" s="191">
        <f>Flavors!K66</f>
        <v>1.971111896002568E-2</v>
      </c>
      <c r="L25" s="192">
        <f>Flavors!L66</f>
        <v>421001230.64871746</v>
      </c>
      <c r="M25" s="176">
        <f>Flavors!M66</f>
        <v>8296967.6637467146</v>
      </c>
      <c r="N25" s="178">
        <f>Flavors!N66</f>
        <v>2.0103905890714924E-2</v>
      </c>
      <c r="O25" s="182">
        <f>Flavors!O66</f>
        <v>91563853.806236416</v>
      </c>
      <c r="P25" s="164">
        <f>Flavors!P66</f>
        <v>1648290.3328550607</v>
      </c>
      <c r="Q25" s="178">
        <f>Flavors!Q66</f>
        <v>1.8331535378110834E-2</v>
      </c>
    </row>
    <row r="26" spans="2:17" x14ac:dyDescent="0.25">
      <c r="B26" s="439"/>
      <c r="C26" s="221" t="s">
        <v>31</v>
      </c>
      <c r="D26" s="327">
        <f>Flavors!D67</f>
        <v>18338647.087858375</v>
      </c>
      <c r="E26" s="328">
        <f>Flavors!E67</f>
        <v>4761697.508165</v>
      </c>
      <c r="F26" s="329">
        <f>Flavors!F67</f>
        <v>0.35071924515996761</v>
      </c>
      <c r="G26" s="330">
        <f>Flavors!G67</f>
        <v>4.8295244034599722</v>
      </c>
      <c r="H26" s="331">
        <f>Flavors!H67</f>
        <v>1.2504299955378553</v>
      </c>
      <c r="I26" s="332">
        <f>Flavors!I67</f>
        <v>2.6962151786908164</v>
      </c>
      <c r="J26" s="330">
        <f>Flavors!J67</f>
        <v>0.16716802432749933</v>
      </c>
      <c r="K26" s="333">
        <f>Flavors!K67</f>
        <v>6.6099212123857595E-2</v>
      </c>
      <c r="L26" s="334">
        <f>Flavors!L67</f>
        <v>49444938.63493789</v>
      </c>
      <c r="M26" s="335">
        <f>Flavors!M67</f>
        <v>15108192.935480125</v>
      </c>
      <c r="N26" s="336">
        <f>Flavors!N67</f>
        <v>0.44000072306557314</v>
      </c>
      <c r="O26" s="337">
        <f>Flavors!O67</f>
        <v>11048316.93280052</v>
      </c>
      <c r="P26" s="328">
        <f>Flavors!P67</f>
        <v>3363578.3191983551</v>
      </c>
      <c r="Q26" s="336">
        <f>Flavors!Q67</f>
        <v>0.43769586557501688</v>
      </c>
    </row>
    <row r="27" spans="2:17" x14ac:dyDescent="0.25">
      <c r="B27" s="439"/>
      <c r="C27" s="18" t="s">
        <v>199</v>
      </c>
      <c r="D27" s="286">
        <f>Flavors!D68</f>
        <v>2782624.504248356</v>
      </c>
      <c r="E27" s="287">
        <f>Flavors!E68</f>
        <v>34004.944530415349</v>
      </c>
      <c r="F27" s="288">
        <f>Flavors!F68</f>
        <v>1.2371644671663795E-2</v>
      </c>
      <c r="G27" s="289">
        <f>Flavors!G68</f>
        <v>0.73281048948428995</v>
      </c>
      <c r="H27" s="290">
        <f>Flavors!H68</f>
        <v>8.2317586031219747E-3</v>
      </c>
      <c r="I27" s="291">
        <f>Flavors!I68</f>
        <v>1.9320113577767495</v>
      </c>
      <c r="J27" s="289">
        <f>Flavors!J68</f>
        <v>-0.11728218363803866</v>
      </c>
      <c r="K27" s="292">
        <f>Flavors!K68</f>
        <v>-5.7230543730240599E-2</v>
      </c>
      <c r="L27" s="293">
        <f>Flavors!L68</f>
        <v>5376062.1466357205</v>
      </c>
      <c r="M27" s="294">
        <f>Flavors!M68</f>
        <v>-256666.16490061395</v>
      </c>
      <c r="N27" s="295">
        <f>Flavors!N68</f>
        <v>-4.5566935009973504E-2</v>
      </c>
      <c r="O27" s="296">
        <f>Flavors!O68</f>
        <v>1391742.0953160191</v>
      </c>
      <c r="P27" s="287">
        <f>Flavors!P68</f>
        <v>650.7564118320588</v>
      </c>
      <c r="Q27" s="295">
        <f>Flavors!Q68</f>
        <v>4.6780279168777167E-4</v>
      </c>
    </row>
    <row r="28" spans="2:17" x14ac:dyDescent="0.25">
      <c r="B28" s="439"/>
      <c r="C28" s="18" t="s">
        <v>200</v>
      </c>
      <c r="D28" s="286">
        <f>Flavors!D69</f>
        <v>23635343.204768501</v>
      </c>
      <c r="E28" s="287">
        <f>Flavors!E69</f>
        <v>1182418.892389223</v>
      </c>
      <c r="F28" s="288">
        <f>Flavors!F69</f>
        <v>5.2662133267750065E-2</v>
      </c>
      <c r="G28" s="289">
        <f>Flavors!G69</f>
        <v>6.2244213678748359</v>
      </c>
      <c r="H28" s="290">
        <f>Flavors!H69</f>
        <v>0.3054824062004915</v>
      </c>
      <c r="I28" s="291">
        <f>Flavors!I69</f>
        <v>2.2792307481761123</v>
      </c>
      <c r="J28" s="289">
        <f>Flavors!J69</f>
        <v>-3.8461944120626868E-3</v>
      </c>
      <c r="K28" s="292">
        <f>Flavors!K69</f>
        <v>-1.6846538722880306E-3</v>
      </c>
      <c r="L28" s="293">
        <f>Flavors!L69</f>
        <v>53870400.976003706</v>
      </c>
      <c r="M28" s="294">
        <f>Flavors!M69</f>
        <v>2608647.1847331226</v>
      </c>
      <c r="N28" s="295">
        <f>Flavors!N69</f>
        <v>5.0888761928729639E-2</v>
      </c>
      <c r="O28" s="296">
        <f>Flavors!O69</f>
        <v>11205960.442358555</v>
      </c>
      <c r="P28" s="287">
        <f>Flavors!P69</f>
        <v>536361.59455756284</v>
      </c>
      <c r="Q28" s="295">
        <f>Flavors!Q69</f>
        <v>5.0270080647699993E-2</v>
      </c>
    </row>
    <row r="29" spans="2:17" x14ac:dyDescent="0.25">
      <c r="B29" s="439"/>
      <c r="C29" s="18" t="s">
        <v>201</v>
      </c>
      <c r="D29" s="286">
        <f>Flavors!D70</f>
        <v>4644586.0854034275</v>
      </c>
      <c r="E29" s="287">
        <f>Flavors!E70</f>
        <v>-1690294.9303907603</v>
      </c>
      <c r="F29" s="288">
        <f>Flavors!F70</f>
        <v>-0.26682346932428569</v>
      </c>
      <c r="G29" s="289">
        <f>Flavors!G70</f>
        <v>1.2231623050469005</v>
      </c>
      <c r="H29" s="290">
        <f>Flavors!H70</f>
        <v>-0.44681054749962956</v>
      </c>
      <c r="I29" s="291">
        <f>Flavors!I70</f>
        <v>2.1275217355641778</v>
      </c>
      <c r="J29" s="289">
        <f>Flavors!J70</f>
        <v>6.8462832729390577E-2</v>
      </c>
      <c r="K29" s="292">
        <f>Flavors!K70</f>
        <v>3.3249574664976855E-2</v>
      </c>
      <c r="L29" s="293">
        <f>Flavors!L70</f>
        <v>9881457.8493947312</v>
      </c>
      <c r="M29" s="294">
        <f>Flavors!M70</f>
        <v>-3162435.3045753725</v>
      </c>
      <c r="N29" s="295">
        <f>Flavors!N70</f>
        <v>-0.24244566152497485</v>
      </c>
      <c r="O29" s="296">
        <f>Flavors!O70</f>
        <v>2498375.967214087</v>
      </c>
      <c r="P29" s="287">
        <f>Flavors!P70</f>
        <v>-811271.71363969333</v>
      </c>
      <c r="Q29" s="295">
        <f>Flavors!Q70</f>
        <v>-0.2451232855789689</v>
      </c>
    </row>
    <row r="30" spans="2:17" x14ac:dyDescent="0.25">
      <c r="B30" s="439"/>
      <c r="C30" s="18" t="s">
        <v>202</v>
      </c>
      <c r="D30" s="286">
        <f>Flavors!D71</f>
        <v>1041972.1519187375</v>
      </c>
      <c r="E30" s="287">
        <f>Flavors!E71</f>
        <v>-294615.63183304993</v>
      </c>
      <c r="F30" s="288">
        <f>Flavors!F71</f>
        <v>-0.2204237053596787</v>
      </c>
      <c r="G30" s="289">
        <f>Flavors!G71</f>
        <v>0.27440573512911842</v>
      </c>
      <c r="H30" s="290">
        <f>Flavors!H71</f>
        <v>-7.7939527291092769E-2</v>
      </c>
      <c r="I30" s="291">
        <f>Flavors!I71</f>
        <v>2.2458411282371396</v>
      </c>
      <c r="J30" s="289">
        <f>Flavors!J71</f>
        <v>-0.21100048497369484</v>
      </c>
      <c r="K30" s="292">
        <f>Flavors!K71</f>
        <v>-8.5882819567655935E-2</v>
      </c>
      <c r="L30" s="293">
        <f>Flavors!L71</f>
        <v>2340103.9132568575</v>
      </c>
      <c r="M30" s="294">
        <f>Flavors!M71</f>
        <v>-943680.57357377792</v>
      </c>
      <c r="N30" s="295">
        <f>Flavors!N71</f>
        <v>-0.28737591561149523</v>
      </c>
      <c r="O30" s="296">
        <f>Flavors!O71</f>
        <v>572175.44942246983</v>
      </c>
      <c r="P30" s="287">
        <f>Flavors!P71</f>
        <v>-191439.42376781395</v>
      </c>
      <c r="Q30" s="295">
        <f>Flavors!Q71</f>
        <v>-0.25070153881105656</v>
      </c>
    </row>
    <row r="31" spans="2:17" x14ac:dyDescent="0.25">
      <c r="B31" s="439"/>
      <c r="C31" s="18" t="s">
        <v>203</v>
      </c>
      <c r="D31" s="286">
        <f>Flavors!D72</f>
        <v>2912120.3056745036</v>
      </c>
      <c r="E31" s="287">
        <f>Flavors!E72</f>
        <v>-28799.847157394048</v>
      </c>
      <c r="F31" s="288">
        <f>Flavors!F72</f>
        <v>-9.7928014569391951E-3</v>
      </c>
      <c r="G31" s="289">
        <f>Flavors!G72</f>
        <v>0.766913503198276</v>
      </c>
      <c r="H31" s="290">
        <f>Flavors!H72</f>
        <v>-8.358645480044502E-3</v>
      </c>
      <c r="I31" s="291">
        <f>Flavors!I72</f>
        <v>1.9658030393625243</v>
      </c>
      <c r="J31" s="289">
        <f>Flavors!J72</f>
        <v>-5.337692731992294E-2</v>
      </c>
      <c r="K31" s="292">
        <f>Flavors!K72</f>
        <v>-2.6434952902005208E-2</v>
      </c>
      <c r="L31" s="293">
        <f>Flavors!L72</f>
        <v>5724654.9478842625</v>
      </c>
      <c r="M31" s="294">
        <f>Flavors!M72</f>
        <v>-213592.10832658596</v>
      </c>
      <c r="N31" s="295">
        <f>Flavors!N72</f>
        <v>-3.5968882113651485E-2</v>
      </c>
      <c r="O31" s="296">
        <f>Flavors!O72</f>
        <v>1478879.1796331974</v>
      </c>
      <c r="P31" s="287">
        <f>Flavors!P72</f>
        <v>-34893.549586325651</v>
      </c>
      <c r="Q31" s="295">
        <f>Flavors!Q72</f>
        <v>-2.3050718851512279E-2</v>
      </c>
    </row>
    <row r="32" spans="2:17" x14ac:dyDescent="0.25">
      <c r="B32" s="439"/>
      <c r="C32" s="18" t="s">
        <v>204</v>
      </c>
      <c r="D32" s="286">
        <f>Flavors!D73</f>
        <v>22877472.985932373</v>
      </c>
      <c r="E32" s="287">
        <f>Flavors!E73</f>
        <v>-1445812.8283301406</v>
      </c>
      <c r="F32" s="288">
        <f>Flavors!F73</f>
        <v>-5.9441509645146516E-2</v>
      </c>
      <c r="G32" s="289">
        <f>Flavors!G73</f>
        <v>6.0248345227281224</v>
      </c>
      <c r="H32" s="290">
        <f>Flavors!H73</f>
        <v>-0.38716072915999789</v>
      </c>
      <c r="I32" s="291">
        <f>Flavors!I73</f>
        <v>1.9105021496368688</v>
      </c>
      <c r="J32" s="289">
        <f>Flavors!J73</f>
        <v>1.2387239102206626E-2</v>
      </c>
      <c r="K32" s="292">
        <f>Flavors!K73</f>
        <v>6.5260743875181831E-3</v>
      </c>
      <c r="L32" s="293">
        <f>Flavors!L73</f>
        <v>43707461.317883193</v>
      </c>
      <c r="M32" s="294">
        <f>Flavors!M73</f>
        <v>-2460930.1593647152</v>
      </c>
      <c r="N32" s="295">
        <f>Flavors!N73</f>
        <v>-5.3303354971278957E-2</v>
      </c>
      <c r="O32" s="296">
        <f>Flavors!O73</f>
        <v>9664417.4640459325</v>
      </c>
      <c r="P32" s="287">
        <f>Flavors!P73</f>
        <v>-585264.52865655348</v>
      </c>
      <c r="Q32" s="295">
        <f>Flavors!Q73</f>
        <v>-5.7100749962120487E-2</v>
      </c>
    </row>
    <row r="33" spans="2:17" x14ac:dyDescent="0.25">
      <c r="B33" s="439"/>
      <c r="C33" s="18" t="s">
        <v>205</v>
      </c>
      <c r="D33" s="286">
        <f>Flavors!D74</f>
        <v>644399.19584405213</v>
      </c>
      <c r="E33" s="287">
        <f>Flavors!E74</f>
        <v>-110316.88450223708</v>
      </c>
      <c r="F33" s="288">
        <f>Flavors!F74</f>
        <v>-0.14617004642543188</v>
      </c>
      <c r="G33" s="289">
        <f>Flavors!G74</f>
        <v>0.16970399326563812</v>
      </c>
      <c r="H33" s="290">
        <f>Flavors!H74</f>
        <v>-2.9250866725622715E-2</v>
      </c>
      <c r="I33" s="291">
        <f>Flavors!I74</f>
        <v>2.306562048528229</v>
      </c>
      <c r="J33" s="289">
        <f>Flavors!J74</f>
        <v>0.33876020649221239</v>
      </c>
      <c r="K33" s="292">
        <f>Flavors!K74</f>
        <v>0.17215158521333068</v>
      </c>
      <c r="L33" s="293">
        <f>Flavors!L74</f>
        <v>1486346.7292360002</v>
      </c>
      <c r="M33" s="294">
        <f>Flavors!M74</f>
        <v>1215.0361163699999</v>
      </c>
      <c r="N33" s="295">
        <f>Flavors!N74</f>
        <v>8.1813358505448475E-4</v>
      </c>
      <c r="O33" s="296">
        <f>Flavors!O74</f>
        <v>336128.62267557927</v>
      </c>
      <c r="P33" s="287">
        <f>Flavors!P74</f>
        <v>-39506.045200366294</v>
      </c>
      <c r="Q33" s="295">
        <f>Flavors!Q74</f>
        <v>-0.10517145668091871</v>
      </c>
    </row>
    <row r="34" spans="2:17" x14ac:dyDescent="0.25">
      <c r="B34" s="439"/>
      <c r="C34" s="18" t="s">
        <v>206</v>
      </c>
      <c r="D34" s="286">
        <f>Flavors!D75</f>
        <v>3010.3360481262207</v>
      </c>
      <c r="E34" s="287">
        <f>Flavors!E75</f>
        <v>-334007.54752898216</v>
      </c>
      <c r="F34" s="288">
        <f>Flavors!F75</f>
        <v>-0.99106772609164084</v>
      </c>
      <c r="G34" s="289">
        <f>Flavors!G75</f>
        <v>7.9277884226620302E-4</v>
      </c>
      <c r="H34" s="290">
        <f>Flavors!H75</f>
        <v>-8.80503604358438E-2</v>
      </c>
      <c r="I34" s="291">
        <f>Flavors!I75</f>
        <v>2.2169356540305967</v>
      </c>
      <c r="J34" s="289">
        <f>Flavors!J75</f>
        <v>0.24033140517728468</v>
      </c>
      <c r="K34" s="292">
        <f>Flavors!K75</f>
        <v>0.1215880241665514</v>
      </c>
      <c r="L34" s="293">
        <f>Flavors!L75</f>
        <v>6673.7213157045844</v>
      </c>
      <c r="M34" s="294">
        <f>Flavors!M75</f>
        <v>-659477.25930235861</v>
      </c>
      <c r="N34" s="295">
        <f>Flavors!N75</f>
        <v>-0.98998166855580894</v>
      </c>
      <c r="O34" s="296">
        <f>Flavors!O75</f>
        <v>1505.1680240631104</v>
      </c>
      <c r="P34" s="287">
        <f>Flavors!P75</f>
        <v>-167003.77376449108</v>
      </c>
      <c r="Q34" s="295">
        <f>Flavors!Q75</f>
        <v>-0.99106772609164084</v>
      </c>
    </row>
    <row r="35" spans="2:17" x14ac:dyDescent="0.25">
      <c r="B35" s="439"/>
      <c r="C35" s="18" t="s">
        <v>207</v>
      </c>
      <c r="D35" s="286">
        <f>Flavors!D76</f>
        <v>431.80461063981056</v>
      </c>
      <c r="E35" s="287">
        <f>Flavors!E76</f>
        <v>-746.79948543012142</v>
      </c>
      <c r="F35" s="288">
        <f>Flavors!F76</f>
        <v>-0.63363048535155475</v>
      </c>
      <c r="G35" s="289">
        <f>Flavors!G76</f>
        <v>1.1371672591879489E-4</v>
      </c>
      <c r="H35" s="290">
        <f>Flavors!H76</f>
        <v>-1.9698158702973585E-4</v>
      </c>
      <c r="I35" s="291">
        <f>Flavors!I76</f>
        <v>2.3057618617222833</v>
      </c>
      <c r="J35" s="289">
        <f>Flavors!J76</f>
        <v>0.13226631770403863</v>
      </c>
      <c r="K35" s="292">
        <f>Flavors!K76</f>
        <v>6.0854193176541595E-2</v>
      </c>
      <c r="L35" s="293">
        <f>Flavors!L76</f>
        <v>995.63860292911534</v>
      </c>
      <c r="M35" s="294">
        <f>Flavors!M76</f>
        <v>-1566.0521480405332</v>
      </c>
      <c r="N35" s="295">
        <f>Flavors!N76</f>
        <v>-0.61133536413314249</v>
      </c>
      <c r="O35" s="296">
        <f>Flavors!O76</f>
        <v>230.2957923412323</v>
      </c>
      <c r="P35" s="287">
        <f>Flavors!P76</f>
        <v>-512.13198471069336</v>
      </c>
      <c r="Q35" s="295">
        <f>Flavors!Q76</f>
        <v>-0.68980714426431633</v>
      </c>
    </row>
    <row r="36" spans="2:17" x14ac:dyDescent="0.25">
      <c r="B36" s="439"/>
      <c r="C36" s="18" t="s">
        <v>208</v>
      </c>
      <c r="D36" s="286">
        <f>Flavors!D77</f>
        <v>10509160.41430231</v>
      </c>
      <c r="E36" s="287">
        <f>Flavors!E77</f>
        <v>-56984.473508933559</v>
      </c>
      <c r="F36" s="288">
        <f>Flavors!F77</f>
        <v>-5.3931186931450246E-3</v>
      </c>
      <c r="G36" s="289">
        <f>Flavors!G77</f>
        <v>2.7676112876588275</v>
      </c>
      <c r="H36" s="290">
        <f>Flavors!H77</f>
        <v>-1.7788323592742294E-2</v>
      </c>
      <c r="I36" s="291">
        <f>Flavors!I77</f>
        <v>2.2896948603405312</v>
      </c>
      <c r="J36" s="289">
        <f>Flavors!J77</f>
        <v>2.3951402241593645E-2</v>
      </c>
      <c r="K36" s="292">
        <f>Flavors!K77</f>
        <v>1.0571100693672517E-2</v>
      </c>
      <c r="L36" s="293">
        <f>Flavors!L77</f>
        <v>24062770.587122165</v>
      </c>
      <c r="M36" s="294">
        <f>Flavors!M77</f>
        <v>122596.93023830652</v>
      </c>
      <c r="N36" s="295">
        <f>Flavors!N77</f>
        <v>5.1209707997692195E-3</v>
      </c>
      <c r="O36" s="296">
        <f>Flavors!O77</f>
        <v>5799495.8030776968</v>
      </c>
      <c r="P36" s="287">
        <f>Flavors!P77</f>
        <v>129183.6750722304</v>
      </c>
      <c r="Q36" s="295">
        <f>Flavors!Q77</f>
        <v>2.2782462791456737E-2</v>
      </c>
    </row>
    <row r="37" spans="2:17" x14ac:dyDescent="0.25">
      <c r="B37" s="439"/>
      <c r="C37" s="18" t="s">
        <v>209</v>
      </c>
      <c r="D37" s="286">
        <f>Flavors!D78</f>
        <v>177566186.59726971</v>
      </c>
      <c r="E37" s="287">
        <f>Flavors!E78</f>
        <v>1993410.1106316149</v>
      </c>
      <c r="F37" s="288">
        <f>Flavors!F78</f>
        <v>1.1353753984652186E-2</v>
      </c>
      <c r="G37" s="289">
        <f>Flavors!G78</f>
        <v>46.762458936712591</v>
      </c>
      <c r="H37" s="290">
        <f>Flavors!H78</f>
        <v>0.47875295267092355</v>
      </c>
      <c r="I37" s="291">
        <f>Flavors!I78</f>
        <v>2.7017032667225824</v>
      </c>
      <c r="J37" s="289">
        <f>Flavors!J78</f>
        <v>-3.5864090541113836E-2</v>
      </c>
      <c r="K37" s="292">
        <f>Flavors!K78</f>
        <v>-1.3100715292339462E-2</v>
      </c>
      <c r="L37" s="293">
        <f>Flavors!L78</f>
        <v>479731146.38931519</v>
      </c>
      <c r="M37" s="294">
        <f>Flavors!M78</f>
        <v>-911155.34466028214</v>
      </c>
      <c r="N37" s="295">
        <f>Flavors!N78</f>
        <v>-1.89570360613949E-3</v>
      </c>
      <c r="O37" s="296">
        <f>Flavors!O78</f>
        <v>114320195.62374492</v>
      </c>
      <c r="P37" s="287">
        <f>Flavors!P78</f>
        <v>2320245.8882198185</v>
      </c>
      <c r="Q37" s="295">
        <f>Flavors!Q78</f>
        <v>2.0716490442172608E-2</v>
      </c>
    </row>
    <row r="38" spans="2:17" x14ac:dyDescent="0.25">
      <c r="B38" s="439"/>
      <c r="C38" s="18" t="s">
        <v>210</v>
      </c>
      <c r="D38" s="286">
        <f>Flavors!D79</f>
        <v>7648470.5270490181</v>
      </c>
      <c r="E38" s="287">
        <f>Flavors!E79</f>
        <v>-972486.10200731643</v>
      </c>
      <c r="F38" s="288">
        <f>Flavors!F79</f>
        <v>-0.11280489438139843</v>
      </c>
      <c r="G38" s="289">
        <f>Flavors!G79</f>
        <v>2.0142421020787169</v>
      </c>
      <c r="H38" s="290">
        <f>Flavors!H79</f>
        <v>-0.25837572572435841</v>
      </c>
      <c r="I38" s="291">
        <f>Flavors!I79</f>
        <v>2.1935946005072906</v>
      </c>
      <c r="J38" s="289">
        <f>Flavors!J79</f>
        <v>-5.7522140220408691E-2</v>
      </c>
      <c r="K38" s="292">
        <f>Flavors!K79</f>
        <v>-2.5552713095551856E-2</v>
      </c>
      <c r="L38" s="293">
        <f>Flavors!L79</f>
        <v>16777643.650273878</v>
      </c>
      <c r="M38" s="294">
        <f>Flavors!M79</f>
        <v>-2629136.1384822726</v>
      </c>
      <c r="N38" s="295">
        <f>Flavors!N79</f>
        <v>-0.13547513637504841</v>
      </c>
      <c r="O38" s="296">
        <f>Flavors!O79</f>
        <v>4078747.0086033475</v>
      </c>
      <c r="P38" s="287">
        <f>Flavors!P79</f>
        <v>-517775.55302402098</v>
      </c>
      <c r="Q38" s="295">
        <f>Flavors!Q79</f>
        <v>-0.11264505853762327</v>
      </c>
    </row>
    <row r="39" spans="2:17" x14ac:dyDescent="0.25">
      <c r="B39" s="439"/>
      <c r="C39" s="18" t="s">
        <v>211</v>
      </c>
      <c r="D39" s="286">
        <f>Flavors!D80</f>
        <v>1159.6758327484131</v>
      </c>
      <c r="E39" s="287">
        <f>Flavors!E80</f>
        <v>-127830.43881201744</v>
      </c>
      <c r="F39" s="288">
        <f>Flavors!F80</f>
        <v>-0.99100957592027794</v>
      </c>
      <c r="G39" s="289">
        <f>Flavors!G80</f>
        <v>3.0540326707466435E-4</v>
      </c>
      <c r="H39" s="290">
        <f>Flavors!H80</f>
        <v>-3.3698390832066466E-2</v>
      </c>
      <c r="I39" s="291">
        <f>Flavors!I80</f>
        <v>2.1747248492281197</v>
      </c>
      <c r="J39" s="289">
        <f>Flavors!J80</f>
        <v>0.15293091242355006</v>
      </c>
      <c r="K39" s="292">
        <f>Flavors!K80</f>
        <v>7.564119648378026E-2</v>
      </c>
      <c r="L39" s="293">
        <f>Flavors!L80</f>
        <v>2521.9758505272866</v>
      </c>
      <c r="M39" s="294">
        <f>Flavors!M80</f>
        <v>-258269.45584598661</v>
      </c>
      <c r="N39" s="295">
        <f>Flavors!N80</f>
        <v>-0.99032952948599118</v>
      </c>
      <c r="O39" s="296">
        <f>Flavors!O80</f>
        <v>579.83791637420654</v>
      </c>
      <c r="P39" s="287">
        <f>Flavors!P80</f>
        <v>-63915.21940600872</v>
      </c>
      <c r="Q39" s="295">
        <f>Flavors!Q80</f>
        <v>-0.99100957592027794</v>
      </c>
    </row>
    <row r="40" spans="2:17" x14ac:dyDescent="0.25">
      <c r="B40" s="439"/>
      <c r="C40" s="18" t="s">
        <v>212</v>
      </c>
      <c r="D40" s="286">
        <f>Flavors!D81</f>
        <v>34667781.58365602</v>
      </c>
      <c r="E40" s="287">
        <f>Flavors!E81</f>
        <v>2582040.2634732798</v>
      </c>
      <c r="F40" s="288">
        <f>Flavors!F81</f>
        <v>8.0473137201574063E-2</v>
      </c>
      <c r="G40" s="289">
        <f>Flavors!G81</f>
        <v>9.1298390971784418</v>
      </c>
      <c r="H40" s="290">
        <f>Flavors!H81</f>
        <v>0.67154022385411416</v>
      </c>
      <c r="I40" s="291">
        <f>Flavors!I81</f>
        <v>2.1826584589726239</v>
      </c>
      <c r="J40" s="289">
        <f>Flavors!J81</f>
        <v>2.2144276628652371E-2</v>
      </c>
      <c r="K40" s="292">
        <f>Flavors!K81</f>
        <v>1.0249540044503545E-2</v>
      </c>
      <c r="L40" s="293">
        <f>Flavors!L81</f>
        <v>75667926.727382153</v>
      </c>
      <c r="M40" s="294">
        <f>Flavors!M81</f>
        <v>6346227.5541073531</v>
      </c>
      <c r="N40" s="295">
        <f>Flavors!N81</f>
        <v>9.1547489888331793E-2</v>
      </c>
      <c r="O40" s="296">
        <f>Flavors!O81</f>
        <v>15801252.486128876</v>
      </c>
      <c r="P40" s="287">
        <f>Flavors!P81</f>
        <v>1028166.5760953743</v>
      </c>
      <c r="Q40" s="295">
        <f>Flavors!Q81</f>
        <v>6.9597278615774513E-2</v>
      </c>
    </row>
    <row r="41" spans="2:17" x14ac:dyDescent="0.25">
      <c r="B41" s="439"/>
      <c r="C41" s="18" t="s">
        <v>213</v>
      </c>
      <c r="D41" s="286">
        <f>Flavors!D82</f>
        <v>285349.82973027229</v>
      </c>
      <c r="E41" s="287">
        <f>Flavors!E82</f>
        <v>127350.76391077042</v>
      </c>
      <c r="F41" s="288">
        <f>Flavors!F82</f>
        <v>0.80602225874079481</v>
      </c>
      <c r="G41" s="289">
        <f>Flavors!G82</f>
        <v>7.5147526401656478E-2</v>
      </c>
      <c r="H41" s="290">
        <f>Flavors!H82</f>
        <v>3.3496523014467872E-2</v>
      </c>
      <c r="I41" s="291">
        <f>Flavors!I82</f>
        <v>1.9345544383183126</v>
      </c>
      <c r="J41" s="289">
        <f>Flavors!J82</f>
        <v>-3.6011967209393925E-2</v>
      </c>
      <c r="K41" s="292">
        <f>Flavors!K82</f>
        <v>-1.8274932074542356E-2</v>
      </c>
      <c r="L41" s="293">
        <f>Flavors!L82</f>
        <v>552024.77957807307</v>
      </c>
      <c r="M41" s="294">
        <f>Flavors!M82</f>
        <v>240677.12836940173</v>
      </c>
      <c r="N41" s="295">
        <f>Flavors!N82</f>
        <v>0.7730173246371953</v>
      </c>
      <c r="O41" s="296">
        <f>Flavors!O82</f>
        <v>142674.91486513615</v>
      </c>
      <c r="P41" s="287">
        <f>Flavors!P82</f>
        <v>63675.381955385208</v>
      </c>
      <c r="Q41" s="295">
        <f>Flavors!Q82</f>
        <v>0.80602225874079481</v>
      </c>
    </row>
    <row r="42" spans="2:17" x14ac:dyDescent="0.25">
      <c r="B42" s="439"/>
      <c r="C42" s="18" t="s">
        <v>214</v>
      </c>
      <c r="D42" s="286">
        <f>Flavors!D83</f>
        <v>70390494.480906218</v>
      </c>
      <c r="E42" s="287">
        <f>Flavors!E83</f>
        <v>-4360299.6379113048</v>
      </c>
      <c r="F42" s="288">
        <f>Flavors!F83</f>
        <v>-5.8331148040789267E-2</v>
      </c>
      <c r="G42" s="289">
        <f>Flavors!G83</f>
        <v>18.537496754175855</v>
      </c>
      <c r="H42" s="290">
        <f>Flavors!H83</f>
        <v>-1.1679715211537385</v>
      </c>
      <c r="I42" s="291">
        <f>Flavors!I83</f>
        <v>1.946647977799538</v>
      </c>
      <c r="J42" s="289">
        <f>Flavors!J83</f>
        <v>1.5402241022630436E-2</v>
      </c>
      <c r="K42" s="292">
        <f>Flavors!K83</f>
        <v>7.9752880378317504E-3</v>
      </c>
      <c r="L42" s="293">
        <f>Flavors!L83</f>
        <v>137025513.73756564</v>
      </c>
      <c r="M42" s="294">
        <f>Flavors!M83</f>
        <v>-7336638.7250890434</v>
      </c>
      <c r="N42" s="295">
        <f>Flavors!N83</f>
        <v>-5.0821067710160199E-2</v>
      </c>
      <c r="O42" s="296">
        <f>Flavors!O83</f>
        <v>28891326.755034797</v>
      </c>
      <c r="P42" s="287">
        <f>Flavors!P83</f>
        <v>-1569963.6464052424</v>
      </c>
      <c r="Q42" s="295">
        <f>Flavors!Q83</f>
        <v>-5.1539630321472636E-2</v>
      </c>
    </row>
    <row r="43" spans="2:17" ht="15" thickBot="1" x14ac:dyDescent="0.3">
      <c r="B43" s="439"/>
      <c r="C43" s="21" t="s">
        <v>215</v>
      </c>
      <c r="D43" s="338">
        <f>Flavors!D84</f>
        <v>1770313.4686485738</v>
      </c>
      <c r="E43" s="339">
        <f>Flavors!E84</f>
        <v>-879562.22622500127</v>
      </c>
      <c r="F43" s="340">
        <f>Flavors!F84</f>
        <v>-0.33192584389018481</v>
      </c>
      <c r="G43" s="341">
        <f>Flavors!G84</f>
        <v>0.46621607677224886</v>
      </c>
      <c r="H43" s="342">
        <f>Flavors!H84</f>
        <v>-0.23233224039878231</v>
      </c>
      <c r="I43" s="343">
        <f>Flavors!I84</f>
        <v>2.7990473172932009</v>
      </c>
      <c r="J43" s="341">
        <f>Flavors!J84</f>
        <v>0.41183208086108181</v>
      </c>
      <c r="K43" s="344">
        <f>Flavors!K84</f>
        <v>0.17251568881430115</v>
      </c>
      <c r="L43" s="345">
        <f>Flavors!L84</f>
        <v>4955191.1651888117</v>
      </c>
      <c r="M43" s="346">
        <f>Flavors!M84</f>
        <v>-1370632.468264536</v>
      </c>
      <c r="N43" s="347">
        <f>Flavors!N84</f>
        <v>-0.21667257066986712</v>
      </c>
      <c r="O43" s="348">
        <f>Flavors!O84</f>
        <v>1150421.3505415127</v>
      </c>
      <c r="P43" s="339">
        <f>Flavors!P84</f>
        <v>-303052.0986401462</v>
      </c>
      <c r="Q43" s="347">
        <f>Flavors!Q84</f>
        <v>-0.20850198454658525</v>
      </c>
    </row>
    <row r="44" spans="2:17" x14ac:dyDescent="0.25">
      <c r="B44" s="438" t="s">
        <v>285</v>
      </c>
      <c r="C44" s="24" t="s">
        <v>286</v>
      </c>
      <c r="D44" s="183">
        <f>'NB vs PL'!D15</f>
        <v>234550732.93601394</v>
      </c>
      <c r="E44" s="23">
        <f>'NB vs PL'!E15</f>
        <v>-4719329.8662301302</v>
      </c>
      <c r="F44" s="194">
        <f>'NB vs PL'!F15</f>
        <v>-1.9723862697067295E-2</v>
      </c>
      <c r="G44" s="202">
        <f>'NB vs PL'!G15</f>
        <v>61.769468769257458</v>
      </c>
      <c r="H44" s="217">
        <f>'NB vs PL'!H15</f>
        <v>-1.305829458227457</v>
      </c>
      <c r="I44" s="198">
        <f>'NB vs PL'!I15</f>
        <v>2.5095158170558571</v>
      </c>
      <c r="J44" s="202">
        <f>'NB vs PL'!J15</f>
        <v>4.1338854608064857E-2</v>
      </c>
      <c r="K44" s="205">
        <f>'NB vs PL'!K15</f>
        <v>1.6748740158026361E-2</v>
      </c>
      <c r="L44" s="207">
        <f>'NB vs PL'!L15</f>
        <v>588608774.20497119</v>
      </c>
      <c r="M44" s="211">
        <f>'NB vs PL'!M15</f>
        <v>-1952082.6069641113</v>
      </c>
      <c r="N44" s="209">
        <f>'NB vs PL'!N15</f>
        <v>-3.3054723902667224E-3</v>
      </c>
      <c r="O44" s="22">
        <f>'NB vs PL'!O15</f>
        <v>123590689.01158257</v>
      </c>
      <c r="P44" s="23">
        <f>'NB vs PL'!P15</f>
        <v>-991707.11431784928</v>
      </c>
      <c r="Q44" s="209">
        <f>'NB vs PL'!Q15</f>
        <v>-7.9602507670156735E-3</v>
      </c>
    </row>
    <row r="45" spans="2:17" ht="15" thickBot="1" x14ac:dyDescent="0.3">
      <c r="B45" s="440"/>
      <c r="C45" s="25" t="s">
        <v>197</v>
      </c>
      <c r="D45" s="184">
        <f>'NB vs PL'!D16</f>
        <v>145168791.30368817</v>
      </c>
      <c r="E45" s="17">
        <f>'NB vs PL'!E16</f>
        <v>5098495.0016376674</v>
      </c>
      <c r="F45" s="195">
        <f>'NB vs PL'!F16</f>
        <v>3.6399544630384494E-2</v>
      </c>
      <c r="G45" s="203">
        <f>'NB vs PL'!G16</f>
        <v>38.230531230743331</v>
      </c>
      <c r="H45" s="218">
        <f>'NB vs PL'!H16</f>
        <v>1.3058294582274357</v>
      </c>
      <c r="I45" s="199">
        <f>'NB vs PL'!I16</f>
        <v>2.2034331094886546</v>
      </c>
      <c r="J45" s="203">
        <f>'NB vs PL'!J16</f>
        <v>-5.136044345650026E-2</v>
      </c>
      <c r="K45" s="206">
        <f>'NB vs PL'!K16</f>
        <v>-2.2778335244667759E-2</v>
      </c>
      <c r="L45" s="208">
        <f>'NB vs PL'!L16</f>
        <v>319869721.22299516</v>
      </c>
      <c r="M45" s="212">
        <f>'NB vs PL'!M16</f>
        <v>4040120.1620141268</v>
      </c>
      <c r="N45" s="210">
        <f>'NB vs PL'!N16</f>
        <v>1.2792088355372528E-2</v>
      </c>
      <c r="O45" s="16">
        <f>'NB vs PL'!O16</f>
        <v>84022927.258555979</v>
      </c>
      <c r="P45" s="17">
        <f>'NB vs PL'!P16</f>
        <v>3380162.4946960956</v>
      </c>
      <c r="Q45" s="210">
        <f>'NB vs PL'!Q16</f>
        <v>4.191526052701653E-2</v>
      </c>
    </row>
    <row r="46" spans="2:17" x14ac:dyDescent="0.25">
      <c r="B46" s="439" t="s">
        <v>287</v>
      </c>
      <c r="C46" s="13" t="s">
        <v>39</v>
      </c>
      <c r="D46" s="162">
        <f>Size!D30</f>
        <v>15054036.923439119</v>
      </c>
      <c r="E46" s="32">
        <f>Size!E30</f>
        <v>2944032.238635825</v>
      </c>
      <c r="F46" s="196">
        <f>Size!F30</f>
        <v>0.24310744010943755</v>
      </c>
      <c r="G46" s="204">
        <f>Size!G30</f>
        <v>3.9645148491064188</v>
      </c>
      <c r="H46" s="219">
        <f>Size!H30</f>
        <v>0.77212985917343113</v>
      </c>
      <c r="I46" s="200">
        <f>Size!I30</f>
        <v>3.4661677027927684</v>
      </c>
      <c r="J46" s="204">
        <f>Size!J30</f>
        <v>8.6926854377325835E-2</v>
      </c>
      <c r="K46" s="186">
        <f>Size!K30</f>
        <v>2.5723781842329069E-2</v>
      </c>
      <c r="L46" s="187">
        <f>Size!L30</f>
        <v>52179816.580674484</v>
      </c>
      <c r="M46" s="188">
        <f>Size!M30</f>
        <v>11257194.075284816</v>
      </c>
      <c r="N46" s="189">
        <f>Size!N30</f>
        <v>0.27508486470538884</v>
      </c>
      <c r="O46" s="31">
        <f>Size!O30</f>
        <v>9989915.0759953801</v>
      </c>
      <c r="P46" s="32">
        <f>Size!P30</f>
        <v>1971179.5706871273</v>
      </c>
      <c r="Q46" s="189">
        <f>Size!Q30</f>
        <v>0.24582174700515352</v>
      </c>
    </row>
    <row r="47" spans="2:17" x14ac:dyDescent="0.25">
      <c r="B47" s="439"/>
      <c r="C47" s="18" t="s">
        <v>234</v>
      </c>
      <c r="D47" s="27">
        <f>Size!D31</f>
        <v>211163649.9395085</v>
      </c>
      <c r="E47" s="309">
        <f>Size!E31</f>
        <v>-1892069.2962328792</v>
      </c>
      <c r="F47" s="310">
        <f>Size!F31</f>
        <v>-8.8806313344695856E-3</v>
      </c>
      <c r="G47" s="311">
        <f>Size!G31</f>
        <v>55.610427291647717</v>
      </c>
      <c r="H47" s="215">
        <f>Size!H31</f>
        <v>-0.55436354126396736</v>
      </c>
      <c r="I47" s="312">
        <f>Size!I31</f>
        <v>2.1231237878508975</v>
      </c>
      <c r="J47" s="311">
        <f>Size!J31</f>
        <v>-8.6169226766803497E-3</v>
      </c>
      <c r="K47" s="313">
        <f>Size!K31</f>
        <v>-4.042200176656463E-3</v>
      </c>
      <c r="L47" s="180">
        <f>Size!L31</f>
        <v>448326568.31599021</v>
      </c>
      <c r="M47" s="314">
        <f>Size!M31</f>
        <v>-5852981.9895732403</v>
      </c>
      <c r="N47" s="173">
        <f>Size!N31</f>
        <v>-1.2886934221577049E-2</v>
      </c>
      <c r="O47" s="315">
        <f>Size!O31</f>
        <v>106954636.89791542</v>
      </c>
      <c r="P47" s="309">
        <f>Size!P31</f>
        <v>-169820.95284056664</v>
      </c>
      <c r="Q47" s="173">
        <f>Size!Q31</f>
        <v>-1.5852677926936009E-3</v>
      </c>
    </row>
    <row r="48" spans="2:17" x14ac:dyDescent="0.25">
      <c r="B48" s="439"/>
      <c r="C48" s="18" t="s">
        <v>235</v>
      </c>
      <c r="D48" s="27">
        <f>Size!D32</f>
        <v>7386471.3019573307</v>
      </c>
      <c r="E48" s="309">
        <f>Size!E32</f>
        <v>-904438.28443670645</v>
      </c>
      <c r="F48" s="310">
        <f>Size!F32</f>
        <v>-0.10908794445436397</v>
      </c>
      <c r="G48" s="311">
        <f>Size!G32</f>
        <v>1.9452440104961781</v>
      </c>
      <c r="H48" s="215">
        <f>Size!H32</f>
        <v>-0.24036829977071572</v>
      </c>
      <c r="I48" s="312">
        <f>Size!I32</f>
        <v>2.5214569410003684</v>
      </c>
      <c r="J48" s="311">
        <f>Size!J32</f>
        <v>-0.471226725635562</v>
      </c>
      <c r="K48" s="313">
        <f>Size!K32</f>
        <v>-0.15745958414818598</v>
      </c>
      <c r="L48" s="180">
        <f>Size!L32</f>
        <v>18624669.333820339</v>
      </c>
      <c r="M48" s="314">
        <f>Size!M32</f>
        <v>-6187400.3669363521</v>
      </c>
      <c r="N48" s="173">
        <f>Size!N32</f>
        <v>-0.24937058623318537</v>
      </c>
      <c r="O48" s="315">
        <f>Size!O32</f>
        <v>2440386.3537281267</v>
      </c>
      <c r="P48" s="309">
        <f>Size!P32</f>
        <v>-393518.3327584751</v>
      </c>
      <c r="Q48" s="173">
        <f>Size!Q32</f>
        <v>-0.13886082147891446</v>
      </c>
    </row>
    <row r="49" spans="2:20" x14ac:dyDescent="0.25">
      <c r="B49" s="439"/>
      <c r="C49" s="18" t="s">
        <v>236</v>
      </c>
      <c r="D49" s="27">
        <f>Size!D33</f>
        <v>3962245.8795923279</v>
      </c>
      <c r="E49" s="309">
        <f>Size!E33</f>
        <v>-376863.77754795877</v>
      </c>
      <c r="F49" s="310">
        <f>Size!F33</f>
        <v>-8.6852789472099415E-2</v>
      </c>
      <c r="G49" s="311">
        <f>Size!G33</f>
        <v>1.0434664605476405</v>
      </c>
      <c r="H49" s="215">
        <f>Size!H33</f>
        <v>-0.10039011917034868</v>
      </c>
      <c r="I49" s="312">
        <f>Size!I33</f>
        <v>1.9907694368908031</v>
      </c>
      <c r="J49" s="311">
        <f>Size!J33</f>
        <v>8.1694428058498803E-2</v>
      </c>
      <c r="K49" s="313">
        <f>Size!K33</f>
        <v>4.2792675866867913E-2</v>
      </c>
      <c r="L49" s="180">
        <f>Size!L33</f>
        <v>7887917.9985389234</v>
      </c>
      <c r="M49" s="314">
        <f>Size!M33</f>
        <v>-395767.80849050637</v>
      </c>
      <c r="N49" s="173">
        <f>Size!N33</f>
        <v>-4.777677687324438E-2</v>
      </c>
      <c r="O49" s="315">
        <f>Size!O33</f>
        <v>1107311.3880204558</v>
      </c>
      <c r="P49" s="309">
        <f>Size!P33</f>
        <v>-107034.76881045103</v>
      </c>
      <c r="Q49" s="173">
        <f>Size!Q33</f>
        <v>-8.8141892827149793E-2</v>
      </c>
    </row>
    <row r="50" spans="2:20" x14ac:dyDescent="0.25">
      <c r="B50" s="439"/>
      <c r="C50" s="18" t="s">
        <v>237</v>
      </c>
      <c r="D50" s="27">
        <f>Size!D34</f>
        <v>81939908.636982128</v>
      </c>
      <c r="E50" s="309">
        <f>Size!E34</f>
        <v>-1342152.0724534392</v>
      </c>
      <c r="F50" s="310">
        <f>Size!F34</f>
        <v>-1.6115740425013018E-2</v>
      </c>
      <c r="G50" s="311">
        <f>Size!G34</f>
        <v>21.579061229745275</v>
      </c>
      <c r="H50" s="215">
        <f>Size!H34</f>
        <v>-0.37538118868955195</v>
      </c>
      <c r="I50" s="312">
        <f>Size!I34</f>
        <v>1.7165754194558112</v>
      </c>
      <c r="J50" s="311">
        <f>Size!J34</f>
        <v>8.3985902786979594E-2</v>
      </c>
      <c r="K50" s="313">
        <f>Size!K34</f>
        <v>5.1443367686413985E-2</v>
      </c>
      <c r="L50" s="180">
        <f>Size!L34</f>
        <v>140656033.03869843</v>
      </c>
      <c r="M50" s="314">
        <f>Size!M34</f>
        <v>4690613.7978967428</v>
      </c>
      <c r="N50" s="173">
        <f>Size!N34</f>
        <v>3.4498579301178237E-2</v>
      </c>
      <c r="O50" s="315">
        <f>Size!O34</f>
        <v>20473170.560676359</v>
      </c>
      <c r="P50" s="309">
        <f>Size!P34</f>
        <v>-281662.48580316082</v>
      </c>
      <c r="Q50" s="173">
        <f>Size!Q34</f>
        <v>-1.3570934787689705E-2</v>
      </c>
    </row>
    <row r="51" spans="2:20" x14ac:dyDescent="0.25">
      <c r="B51" s="439"/>
      <c r="C51" s="18" t="s">
        <v>238</v>
      </c>
      <c r="D51" s="27">
        <f>Size!D35</f>
        <v>55193032.07095629</v>
      </c>
      <c r="E51" s="309">
        <f>Size!E35</f>
        <v>2554486.2685767859</v>
      </c>
      <c r="F51" s="310">
        <f>Size!F35</f>
        <v>4.8528815331773688E-2</v>
      </c>
      <c r="G51" s="311">
        <f>Size!G35</f>
        <v>14.535210477119294</v>
      </c>
      <c r="H51" s="215">
        <f>Size!H35</f>
        <v>0.65887368905091392</v>
      </c>
      <c r="I51" s="312">
        <f>Size!I35</f>
        <v>4.2340648555737035</v>
      </c>
      <c r="J51" s="311">
        <f>Size!J35</f>
        <v>-0.17134592017023209</v>
      </c>
      <c r="K51" s="313">
        <f>Size!K35</f>
        <v>-3.8894425263055553E-2</v>
      </c>
      <c r="L51" s="180">
        <f>Size!L35</f>
        <v>233690877.36418831</v>
      </c>
      <c r="M51" s="314">
        <f>Size!M35</f>
        <v>1796460.4668949246</v>
      </c>
      <c r="N51" s="173">
        <f>Size!N35</f>
        <v>7.7468896876917107E-3</v>
      </c>
      <c r="O51" s="315">
        <f>Size!O35</f>
        <v>66650082.177713171</v>
      </c>
      <c r="P51" s="309">
        <f>Size!P35</f>
        <v>2260531.9597954154</v>
      </c>
      <c r="Q51" s="173">
        <f>Size!Q35</f>
        <v>3.5107124558953269E-2</v>
      </c>
    </row>
    <row r="52" spans="2:20" ht="15" thickBot="1" x14ac:dyDescent="0.3">
      <c r="B52" s="439"/>
      <c r="C52" s="21" t="s">
        <v>239</v>
      </c>
      <c r="D52" s="316">
        <f>Size!D36</f>
        <v>5020179.4872667575</v>
      </c>
      <c r="E52" s="317">
        <f>Size!E36</f>
        <v>-603829.94113375712</v>
      </c>
      <c r="F52" s="318">
        <f>Size!F36</f>
        <v>-0.10736645249641556</v>
      </c>
      <c r="G52" s="319">
        <f>Size!G36</f>
        <v>1.3220756813383538</v>
      </c>
      <c r="H52" s="320">
        <f>Size!H36</f>
        <v>-0.16050039932969695</v>
      </c>
      <c r="I52" s="321">
        <f>Size!I36</f>
        <v>1.8421556996067057</v>
      </c>
      <c r="J52" s="319">
        <f>Size!J36</f>
        <v>4.9088835001984688E-3</v>
      </c>
      <c r="K52" s="322">
        <f>Size!K36</f>
        <v>2.6718693738718093E-3</v>
      </c>
      <c r="L52" s="323">
        <f>Size!L36</f>
        <v>9247952.255517127</v>
      </c>
      <c r="M52" s="324">
        <f>Size!M36</f>
        <v>-1084741.1605646964</v>
      </c>
      <c r="N52" s="325">
        <f>Size!N36</f>
        <v>-0.10498145225875019</v>
      </c>
      <c r="O52" s="326">
        <f>Size!O36</f>
        <v>766922.94314652681</v>
      </c>
      <c r="P52" s="317">
        <f>Size!P36</f>
        <v>-122410.48283475637</v>
      </c>
      <c r="Q52" s="325">
        <f>Size!Q36</f>
        <v>-0.13764295736403886</v>
      </c>
    </row>
    <row r="53" spans="2:20" x14ac:dyDescent="0.25">
      <c r="B53" s="438" t="s">
        <v>35</v>
      </c>
      <c r="C53" s="24" t="s">
        <v>288</v>
      </c>
      <c r="D53" s="183">
        <f>Organic!D15</f>
        <v>15535122.17670718</v>
      </c>
      <c r="E53" s="23">
        <f>Organic!E15</f>
        <v>-1616421.7230516877</v>
      </c>
      <c r="F53" s="194">
        <f>Organic!F15</f>
        <v>-9.424351140041759E-2</v>
      </c>
      <c r="G53" s="202">
        <f>Organic!G15</f>
        <v>4.0912097443007927</v>
      </c>
      <c r="H53" s="217">
        <f>Organic!H15</f>
        <v>-0.4302031473455239</v>
      </c>
      <c r="I53" s="198">
        <f>Organic!I15</f>
        <v>3.508273998785588</v>
      </c>
      <c r="J53" s="202">
        <f>Organic!J15</f>
        <v>0.96066820333974956</v>
      </c>
      <c r="K53" s="205">
        <f>Organic!K15</f>
        <v>0.37708667685442671</v>
      </c>
      <c r="L53" s="207">
        <f>Organic!L15</f>
        <v>54501465.20049917</v>
      </c>
      <c r="M53" s="211">
        <f>Organic!M15</f>
        <v>10806092.560629763</v>
      </c>
      <c r="N53" s="209">
        <f>Organic!N15</f>
        <v>0.24730519292493347</v>
      </c>
      <c r="O53" s="22">
        <f>Organic!O15</f>
        <v>9181768.9176340327</v>
      </c>
      <c r="P53" s="23">
        <f>Organic!P15</f>
        <v>450885.24729486182</v>
      </c>
      <c r="Q53" s="209">
        <f>Organic!Q15</f>
        <v>5.1642567272614473E-2</v>
      </c>
    </row>
    <row r="54" spans="2:20" ht="15" thickBot="1" x14ac:dyDescent="0.3">
      <c r="B54" s="440"/>
      <c r="C54" s="25" t="s">
        <v>289</v>
      </c>
      <c r="D54" s="184">
        <f>Organic!D16</f>
        <v>364184402.06299245</v>
      </c>
      <c r="E54" s="17">
        <f>Organic!E16</f>
        <v>1995586.8584600091</v>
      </c>
      <c r="F54" s="195">
        <f>Organic!F16</f>
        <v>5.5097970304054718E-3</v>
      </c>
      <c r="G54" s="203">
        <f>Organic!G16</f>
        <v>95.908790255699344</v>
      </c>
      <c r="H54" s="218">
        <f>Organic!H16</f>
        <v>0.43020314734570775</v>
      </c>
      <c r="I54" s="199">
        <f>Organic!I16</f>
        <v>2.3507661636174286</v>
      </c>
      <c r="J54" s="203">
        <f>Organic!J16</f>
        <v>-3.1127061732096006E-2</v>
      </c>
      <c r="K54" s="206">
        <f>Organic!K16</f>
        <v>-1.3068201966747836E-2</v>
      </c>
      <c r="L54" s="208">
        <f>Organic!L16</f>
        <v>856112369.68692791</v>
      </c>
      <c r="M54" s="212">
        <f>Organic!M16</f>
        <v>-6582715.5461188555</v>
      </c>
      <c r="N54" s="210">
        <f>Organic!N16</f>
        <v>-7.6304080767315525E-3</v>
      </c>
      <c r="O54" s="16">
        <f>Organic!O16</f>
        <v>199200656.47956142</v>
      </c>
      <c r="P54" s="17">
        <f>Organic!P16</f>
        <v>2706379.2601403296</v>
      </c>
      <c r="Q54" s="210">
        <f>Organic!Q16</f>
        <v>1.37733235717505E-2</v>
      </c>
    </row>
    <row r="55" spans="2:20" x14ac:dyDescent="0.25">
      <c r="B55" s="438" t="s">
        <v>290</v>
      </c>
      <c r="C55" s="13" t="s">
        <v>291</v>
      </c>
      <c r="D55" s="26">
        <f>Form!D15</f>
        <v>58827846.210309401</v>
      </c>
      <c r="E55" s="15">
        <f>Form!E15</f>
        <v>2643706.4506089836</v>
      </c>
      <c r="F55" s="171">
        <f>Form!F15</f>
        <v>4.7054319277933541E-2</v>
      </c>
      <c r="G55" s="222">
        <f>Form!G15</f>
        <v>15.49244704445962</v>
      </c>
      <c r="H55" s="223">
        <f>Form!H15</f>
        <v>0.68143671791174398</v>
      </c>
      <c r="I55" s="224">
        <f>Form!I15</f>
        <v>2.4627597353656134</v>
      </c>
      <c r="J55" s="222">
        <f>Form!J15</f>
        <v>3.399549330640772E-2</v>
      </c>
      <c r="K55" s="225">
        <f>Form!K15</f>
        <v>1.3997033025150662E-2</v>
      </c>
      <c r="L55" s="226">
        <f>Form!L15</f>
        <v>144878850.96503058</v>
      </c>
      <c r="M55" s="170">
        <f>Form!M15</f>
        <v>8420821.3458133042</v>
      </c>
      <c r="N55" s="172">
        <f>Form!N15</f>
        <v>6.170997316399332E-2</v>
      </c>
      <c r="O55" s="14">
        <f>Form!O15</f>
        <v>31798925.891346857</v>
      </c>
      <c r="P55" s="15">
        <f>Form!P15</f>
        <v>2214658.0439742357</v>
      </c>
      <c r="Q55" s="172">
        <f>Form!Q15</f>
        <v>7.4859315613278549E-2</v>
      </c>
    </row>
    <row r="56" spans="2:20" ht="15" thickBot="1" x14ac:dyDescent="0.3">
      <c r="B56" s="440"/>
      <c r="C56" s="21" t="s">
        <v>225</v>
      </c>
      <c r="D56" s="30">
        <f>Form!D16</f>
        <v>320891678.02939153</v>
      </c>
      <c r="E56" s="20">
        <f>Form!E16</f>
        <v>-2264541.3152018785</v>
      </c>
      <c r="F56" s="167">
        <f>Form!F16</f>
        <v>-7.0075746021372853E-3</v>
      </c>
      <c r="G56" s="214">
        <f>Form!G16</f>
        <v>84.507552955540845</v>
      </c>
      <c r="H56" s="220">
        <f>Form!H16</f>
        <v>-0.68143671791187899</v>
      </c>
      <c r="I56" s="213">
        <f>Form!I16</f>
        <v>2.3862724911559128</v>
      </c>
      <c r="J56" s="214">
        <f>Form!J16</f>
        <v>3.7330809126840947E-3</v>
      </c>
      <c r="K56" s="179">
        <f>Form!K16</f>
        <v>1.5668495961218924E-3</v>
      </c>
      <c r="L56" s="181">
        <f>Form!L16</f>
        <v>765734983.92239714</v>
      </c>
      <c r="M56" s="168">
        <f>Form!M16</f>
        <v>-4197444.3313019276</v>
      </c>
      <c r="N56" s="174">
        <f>Form!N16</f>
        <v>-5.4517048214506886E-3</v>
      </c>
      <c r="O56" s="19">
        <f>Form!O16</f>
        <v>176583499.50584859</v>
      </c>
      <c r="P56" s="20">
        <f>Form!P16</f>
        <v>942606.46346089244</v>
      </c>
      <c r="Q56" s="174">
        <f>Form!Q16</f>
        <v>5.3666685880116296E-3</v>
      </c>
    </row>
    <row r="57" spans="2:20" x14ac:dyDescent="0.25">
      <c r="B57" s="439" t="s">
        <v>292</v>
      </c>
      <c r="C57" s="13" t="s">
        <v>37</v>
      </c>
      <c r="D57" s="162">
        <f>'Package Type'!D33</f>
        <v>21524708.303329065</v>
      </c>
      <c r="E57" s="32">
        <f>'Package Type'!E33</f>
        <v>-389029.4534516409</v>
      </c>
      <c r="F57" s="196">
        <f>'Package Type'!F33</f>
        <v>-1.7752765765907032E-2</v>
      </c>
      <c r="G57" s="204">
        <f>'Package Type'!G33</f>
        <v>5.668580868057111</v>
      </c>
      <c r="H57" s="219">
        <f>'Package Type'!H33</f>
        <v>-0.10822015794602891</v>
      </c>
      <c r="I57" s="200">
        <f>'Package Type'!I33</f>
        <v>5.0905429088203009</v>
      </c>
      <c r="J57" s="204">
        <f>'Package Type'!J33</f>
        <v>-0.33800386090962498</v>
      </c>
      <c r="K57" s="186">
        <f>'Package Type'!K33</f>
        <v>-6.2264151944746146E-2</v>
      </c>
      <c r="L57" s="187">
        <f>'Package Type'!L33</f>
        <v>109572451.21793722</v>
      </c>
      <c r="M57" s="188">
        <f>'Package Type'!M33</f>
        <v>-9387299.094343394</v>
      </c>
      <c r="N57" s="189">
        <f>'Package Type'!N33</f>
        <v>-7.8911556805565289E-2</v>
      </c>
      <c r="O57" s="31">
        <f>'Package Type'!O33</f>
        <v>30092107.551774755</v>
      </c>
      <c r="P57" s="32">
        <f>'Package Type'!P33</f>
        <v>17336.935376659036</v>
      </c>
      <c r="Q57" s="189">
        <f>'Package Type'!Q33</f>
        <v>5.7646110082735494E-4</v>
      </c>
    </row>
    <row r="58" spans="2:20" x14ac:dyDescent="0.25">
      <c r="B58" s="439"/>
      <c r="C58" s="18" t="s">
        <v>227</v>
      </c>
      <c r="D58" s="27">
        <f>'Package Type'!D34</f>
        <v>5252241.2788839778</v>
      </c>
      <c r="E58" s="309">
        <f>'Package Type'!E34</f>
        <v>55087.298822671175</v>
      </c>
      <c r="F58" s="310">
        <f>'Package Type'!F34</f>
        <v>1.0599512547446469E-2</v>
      </c>
      <c r="G58" s="311">
        <f>'Package Type'!G34</f>
        <v>1.3831896817527043</v>
      </c>
      <c r="H58" s="215">
        <f>'Package Type'!H34</f>
        <v>1.3139315286830655E-2</v>
      </c>
      <c r="I58" s="312">
        <f>'Package Type'!I34</f>
        <v>2.3772898782456577</v>
      </c>
      <c r="J58" s="311">
        <f>'Package Type'!J34</f>
        <v>-4.4838628645799794E-2</v>
      </c>
      <c r="K58" s="313">
        <f>'Package Type'!K34</f>
        <v>-1.8512076678931198E-2</v>
      </c>
      <c r="L58" s="180">
        <f>'Package Type'!L34</f>
        <v>12486100.03039491</v>
      </c>
      <c r="M58" s="314">
        <f>'Package Type'!M34</f>
        <v>-102074.77941597812</v>
      </c>
      <c r="N58" s="173">
        <f>'Package Type'!N34</f>
        <v>-8.1087831205222671E-3</v>
      </c>
      <c r="O58" s="315">
        <f>'Package Type'!O34</f>
        <v>2440307.5624111397</v>
      </c>
      <c r="P58" s="309">
        <f>'Package Type'!P34</f>
        <v>-65455.349288959522</v>
      </c>
      <c r="Q58" s="173">
        <f>'Package Type'!Q34</f>
        <v>-2.6121924378132669E-2</v>
      </c>
    </row>
    <row r="59" spans="2:20" x14ac:dyDescent="0.25">
      <c r="B59" s="439"/>
      <c r="C59" s="18" t="s">
        <v>228</v>
      </c>
      <c r="D59" s="27">
        <f>'Package Type'!D35</f>
        <v>150005577.2785446</v>
      </c>
      <c r="E59" s="309">
        <f>'Package Type'!E35</f>
        <v>-1834219.0367283523</v>
      </c>
      <c r="F59" s="310">
        <f>'Package Type'!F35</f>
        <v>-1.2079962442256356E-2</v>
      </c>
      <c r="G59" s="311">
        <f>'Package Type'!G35</f>
        <v>39.504309813643694</v>
      </c>
      <c r="H59" s="215">
        <f>'Package Type'!H35</f>
        <v>-0.52301463814970361</v>
      </c>
      <c r="I59" s="312">
        <f>'Package Type'!I35</f>
        <v>2.3941140733617887</v>
      </c>
      <c r="J59" s="311">
        <f>'Package Type'!J35</f>
        <v>2.7903118409072558E-2</v>
      </c>
      <c r="K59" s="313">
        <f>'Package Type'!K35</f>
        <v>1.1792320693414314E-2</v>
      </c>
      <c r="L59" s="180">
        <f>'Package Type'!L35</f>
        <v>359130463.64532304</v>
      </c>
      <c r="M59" s="314">
        <f>'Package Type'!M35</f>
        <v>-154525.79366487265</v>
      </c>
      <c r="N59" s="173">
        <f>'Package Type'!N35</f>
        <v>-4.3009253992536611E-4</v>
      </c>
      <c r="O59" s="315">
        <f>'Package Type'!O35</f>
        <v>81082579.083327413</v>
      </c>
      <c r="P59" s="309">
        <f>'Package Type'!P35</f>
        <v>1194424.7485868633</v>
      </c>
      <c r="Q59" s="173">
        <f>'Package Type'!Q35</f>
        <v>1.4951212210787676E-2</v>
      </c>
    </row>
    <row r="60" spans="2:20" ht="15" customHeight="1" x14ac:dyDescent="0.25">
      <c r="B60" s="439"/>
      <c r="C60" s="18" t="s">
        <v>229</v>
      </c>
      <c r="D60" s="27">
        <f>'Package Type'!D36</f>
        <v>6804444.7224406786</v>
      </c>
      <c r="E60" s="309">
        <f>'Package Type'!E36</f>
        <v>4197918.4161007376</v>
      </c>
      <c r="F60" s="310">
        <f>'Package Type'!F36</f>
        <v>1.6105413576260483</v>
      </c>
      <c r="G60" s="311">
        <f>'Package Type'!G36</f>
        <v>1.7919659875443623</v>
      </c>
      <c r="H60" s="215">
        <f>'Package Type'!H36</f>
        <v>1.1048452412851084</v>
      </c>
      <c r="I60" s="312">
        <f>'Package Type'!I36</f>
        <v>2.4823793960316922</v>
      </c>
      <c r="J60" s="311">
        <f>'Package Type'!J36</f>
        <v>-0.46803091246706474</v>
      </c>
      <c r="K60" s="313">
        <f>'Package Type'!K36</f>
        <v>-0.15863248278345754</v>
      </c>
      <c r="L60" s="180">
        <f>'Package Type'!L36</f>
        <v>16891213.380423326</v>
      </c>
      <c r="M60" s="314">
        <f>'Package Type'!M36</f>
        <v>9200891.2968247756</v>
      </c>
      <c r="N60" s="173">
        <f>'Package Type'!N36</f>
        <v>1.1964247006569302</v>
      </c>
      <c r="O60" s="315">
        <f>'Package Type'!O36</f>
        <v>3280187.0993369739</v>
      </c>
      <c r="P60" s="309">
        <f>'Package Type'!P36</f>
        <v>1667105.6244823479</v>
      </c>
      <c r="Q60" s="173">
        <f>'Package Type'!Q36</f>
        <v>1.0334912715010818</v>
      </c>
    </row>
    <row r="61" spans="2:20" x14ac:dyDescent="0.25">
      <c r="B61" s="439"/>
      <c r="C61" s="18" t="s">
        <v>230</v>
      </c>
      <c r="D61" s="27">
        <f>'Package Type'!D37</f>
        <v>133496.90143728734</v>
      </c>
      <c r="E61" s="309">
        <f>'Package Type'!E37</f>
        <v>32192.597096611862</v>
      </c>
      <c r="F61" s="310">
        <f>'Package Type'!F37</f>
        <v>0.31778113779204903</v>
      </c>
      <c r="G61" s="311">
        <f>'Package Type'!G37</f>
        <v>3.5156712498411589E-2</v>
      </c>
      <c r="H61" s="215">
        <f>'Package Type'!H37</f>
        <v>8.4513272396751146E-3</v>
      </c>
      <c r="I61" s="312">
        <f>'Package Type'!I37</f>
        <v>3.4767202625601867</v>
      </c>
      <c r="J61" s="311">
        <f>'Package Type'!J37</f>
        <v>0.25053705402020299</v>
      </c>
      <c r="K61" s="313">
        <f>'Package Type'!K37</f>
        <v>7.7657416775653007E-2</v>
      </c>
      <c r="L61" s="180">
        <f>'Package Type'!L37</f>
        <v>464131.38221601699</v>
      </c>
      <c r="M61" s="314">
        <f>'Package Type'!M37</f>
        <v>137305.13659930561</v>
      </c>
      <c r="N61" s="173">
        <f>'Package Type'!N37</f>
        <v>0.42011661682866047</v>
      </c>
      <c r="O61" s="315">
        <f>'Package Type'!O37</f>
        <v>118014.77867553756</v>
      </c>
      <c r="P61" s="309">
        <f>'Package Type'!P37</f>
        <v>25099.905214648694</v>
      </c>
      <c r="Q61" s="173">
        <f>'Package Type'!Q37</f>
        <v>0.27013872246421478</v>
      </c>
    </row>
    <row r="62" spans="2:20" x14ac:dyDescent="0.25">
      <c r="B62" s="439"/>
      <c r="C62" s="18" t="s">
        <v>231</v>
      </c>
      <c r="D62" s="27">
        <f>'Package Type'!D38</f>
        <v>191933245.04688436</v>
      </c>
      <c r="E62" s="309">
        <f>'Package Type'!E38</f>
        <v>-1612388.5982666314</v>
      </c>
      <c r="F62" s="310">
        <f>'Package Type'!F38</f>
        <v>-8.3307929396268642E-3</v>
      </c>
      <c r="G62" s="311">
        <f>'Package Type'!G38</f>
        <v>50.546056442893331</v>
      </c>
      <c r="H62" s="215">
        <f>'Package Type'!H38</f>
        <v>-0.47557334154512176</v>
      </c>
      <c r="I62" s="312">
        <f>'Package Type'!I38</f>
        <v>2.0620349229675528</v>
      </c>
      <c r="J62" s="311">
        <f>'Package Type'!J38</f>
        <v>3.723402163390821E-2</v>
      </c>
      <c r="K62" s="313">
        <f>'Package Type'!K38</f>
        <v>1.8388979187723517E-2</v>
      </c>
      <c r="L62" s="180">
        <f>'Package Type'!L38</f>
        <v>395773054.16516459</v>
      </c>
      <c r="M62" s="314">
        <f>'Package Type'!M38</f>
        <v>3881680.7112715244</v>
      </c>
      <c r="N62" s="173">
        <f>'Package Type'!N38</f>
        <v>9.9049914701126052E-3</v>
      </c>
      <c r="O62" s="315">
        <f>'Package Type'!O38</f>
        <v>89011110.983204037</v>
      </c>
      <c r="P62" s="309">
        <f>'Package Type'!P38</f>
        <v>378817.17551907897</v>
      </c>
      <c r="Q62" s="173">
        <f>'Package Type'!Q38</f>
        <v>4.274031047205429E-3</v>
      </c>
    </row>
    <row r="63" spans="2:20" x14ac:dyDescent="0.25">
      <c r="B63" s="439"/>
      <c r="C63" s="18" t="s">
        <v>232</v>
      </c>
      <c r="D63" s="27">
        <f>'Package Type'!D39</f>
        <v>3703650.0514006503</v>
      </c>
      <c r="E63" s="309">
        <f>'Package Type'!E39</f>
        <v>-140070.10603993852</v>
      </c>
      <c r="F63" s="310">
        <f>'Package Type'!F39</f>
        <v>-3.6441286124535857E-2</v>
      </c>
      <c r="G63" s="311">
        <f>'Package Type'!G39</f>
        <v>0.97536466127633448</v>
      </c>
      <c r="H63" s="215">
        <f>'Package Type'!H39</f>
        <v>-3.7899565740395991E-2</v>
      </c>
      <c r="I63" s="312">
        <f>'Package Type'!I39</f>
        <v>4.1967520101446825</v>
      </c>
      <c r="J63" s="311">
        <f>'Package Type'!J39</f>
        <v>0.2928794557030816</v>
      </c>
      <c r="K63" s="313">
        <f>'Package Type'!K39</f>
        <v>7.5022801492292637E-2</v>
      </c>
      <c r="L63" s="180">
        <f>'Package Type'!L39</f>
        <v>15543300.798088135</v>
      </c>
      <c r="M63" s="314">
        <f>'Package Type'!M39</f>
        <v>537907.16850187071</v>
      </c>
      <c r="N63" s="173">
        <f>'Package Type'!N39</f>
        <v>3.5847587992711802E-2</v>
      </c>
      <c r="O63" s="315">
        <f>'Package Type'!O39</f>
        <v>2213608.0353058456</v>
      </c>
      <c r="P63" s="309">
        <f>'Package Type'!P39</f>
        <v>-73314.79433561489</v>
      </c>
      <c r="Q63" s="173">
        <f>'Package Type'!Q39</f>
        <v>-3.2058272096181333E-2</v>
      </c>
      <c r="T63" s="29"/>
    </row>
    <row r="64" spans="2:20" ht="15" thickBot="1" x14ac:dyDescent="0.3">
      <c r="B64" s="439"/>
      <c r="C64" s="21" t="s">
        <v>233</v>
      </c>
      <c r="D64" s="316">
        <f>'Package Type'!D40</f>
        <v>38358.873851537704</v>
      </c>
      <c r="E64" s="317">
        <f>'Package Type'!E40</f>
        <v>-2338.150132060051</v>
      </c>
      <c r="F64" s="318">
        <f>'Package Type'!F40</f>
        <v>-5.7452607173497566E-2</v>
      </c>
      <c r="G64" s="319">
        <f>'Package Type'!G40</f>
        <v>1.0101896637614963E-2</v>
      </c>
      <c r="H64" s="320">
        <f>'Package Type'!H40</f>
        <v>-6.264698561830196E-4</v>
      </c>
      <c r="I64" s="321">
        <f>'Package Type'!I40</f>
        <v>3.3254069862617603</v>
      </c>
      <c r="J64" s="319">
        <f>'Package Type'!J40</f>
        <v>0.45355971024076824</v>
      </c>
      <c r="K64" s="322">
        <f>'Package Type'!K40</f>
        <v>0.15793308858303401</v>
      </c>
      <c r="L64" s="323">
        <f>'Package Type'!L40</f>
        <v>127558.86709103704</v>
      </c>
      <c r="M64" s="324">
        <f>'Package Type'!M40</f>
        <v>10683.229621580846</v>
      </c>
      <c r="N64" s="325">
        <f>'Package Type'!N40</f>
        <v>9.1406813711478213E-2</v>
      </c>
      <c r="O64" s="326">
        <f>'Package Type'!O40</f>
        <v>48211.366085290909</v>
      </c>
      <c r="P64" s="317">
        <f>'Package Type'!P40</f>
        <v>-4443.419301867485</v>
      </c>
      <c r="Q64" s="325">
        <f>'Package Type'!Q40</f>
        <v>-8.4387758286280271E-2</v>
      </c>
    </row>
    <row r="65" spans="2:17" ht="15.65" customHeight="1" thickBot="1" x14ac:dyDescent="0.3">
      <c r="B65" s="438" t="s">
        <v>293</v>
      </c>
      <c r="C65" s="158" t="s">
        <v>44</v>
      </c>
      <c r="D65" s="163">
        <f>'Sugar Content'!D21</f>
        <v>379719524.23969918</v>
      </c>
      <c r="E65" s="164">
        <f>'Sugar Content'!E21</f>
        <v>379165.13540798426</v>
      </c>
      <c r="F65" s="175">
        <f>'Sugar Content'!F21</f>
        <v>9.9953808316963514E-4</v>
      </c>
      <c r="G65" s="201">
        <f>'Sugar Content'!G21</f>
        <v>100.00000000000001</v>
      </c>
      <c r="H65" s="216">
        <f>'Sugar Content'!H21</f>
        <v>8.5265128291212022E-14</v>
      </c>
      <c r="I65" s="197">
        <f>'Sugar Content'!I21</f>
        <v>2.3981222369608783</v>
      </c>
      <c r="J65" s="201">
        <f>'Sugar Content'!J21</f>
        <v>8.7364621039407453E-3</v>
      </c>
      <c r="K65" s="191">
        <f>'Sugar Content'!K21</f>
        <v>3.656363152351919E-3</v>
      </c>
      <c r="L65" s="192">
        <f>'Sugar Content'!L21</f>
        <v>910613834.88742781</v>
      </c>
      <c r="M65" s="176">
        <f>'Sugar Content'!M21</f>
        <v>4223377.0145119429</v>
      </c>
      <c r="N65" s="178">
        <f>'Sugar Content'!N21</f>
        <v>4.6595559097380732E-3</v>
      </c>
      <c r="O65" s="182">
        <f>'Sugar Content'!O21</f>
        <v>208382425.39719543</v>
      </c>
      <c r="P65" s="164">
        <f>'Sugar Content'!P21</f>
        <v>3157264.5074351728</v>
      </c>
      <c r="Q65" s="193">
        <f>'Sugar Content'!Q21</f>
        <v>1.5384392896790781E-2</v>
      </c>
    </row>
    <row r="66" spans="2:17" ht="15.65" customHeight="1" x14ac:dyDescent="0.25">
      <c r="B66" s="452"/>
      <c r="C66" s="13" t="s">
        <v>31</v>
      </c>
      <c r="D66" s="162">
        <f>'Sugar Content'!D22</f>
        <v>347039387.49939424</v>
      </c>
      <c r="E66" s="32">
        <f>'Sugar Content'!E22</f>
        <v>-287014.60006815195</v>
      </c>
      <c r="F66" s="185">
        <f>'Sugar Content'!F22</f>
        <v>-8.2635411052327885E-4</v>
      </c>
      <c r="G66" s="204">
        <f>'Sugar Content'!G22</f>
        <v>91.393611691224109</v>
      </c>
      <c r="H66" s="219">
        <f>'Sugar Content'!H22</f>
        <v>-0.16701289393172658</v>
      </c>
      <c r="I66" s="200">
        <f>'Sugar Content'!I22</f>
        <v>2.4253746148911151</v>
      </c>
      <c r="J66" s="204">
        <f>'Sugar Content'!J22</f>
        <v>1.0054083047799534E-2</v>
      </c>
      <c r="K66" s="186">
        <f>'Sugar Content'!K22</f>
        <v>4.1626288996626445E-3</v>
      </c>
      <c r="L66" s="187">
        <f>'Sugar Content'!L22</f>
        <v>841700520.80839169</v>
      </c>
      <c r="M66" s="188">
        <f>'Sugar Content'!M22</f>
        <v>2795930.5662930012</v>
      </c>
      <c r="N66" s="189">
        <f>'Sugar Content'!N22</f>
        <v>3.3328349836375627E-3</v>
      </c>
      <c r="O66" s="31">
        <f>'Sugar Content'!O22</f>
        <v>191941540.53768346</v>
      </c>
      <c r="P66" s="32">
        <f>'Sugar Content'!P22</f>
        <v>2741856.0255973637</v>
      </c>
      <c r="Q66" s="190">
        <f>'Sugar Content'!Q22</f>
        <v>1.4491863623706061E-2</v>
      </c>
    </row>
    <row r="67" spans="2:17" ht="15.65" customHeight="1" x14ac:dyDescent="0.25">
      <c r="B67" s="452"/>
      <c r="C67" s="18" t="s">
        <v>294</v>
      </c>
      <c r="D67" s="27">
        <f>'Sugar Content'!D23</f>
        <v>32315385.462704748</v>
      </c>
      <c r="E67" s="309">
        <f>'Sugar Content'!E23</f>
        <v>743213.25178935751</v>
      </c>
      <c r="F67" s="349">
        <f>'Sugar Content'!F23</f>
        <v>2.3540136764248605E-2</v>
      </c>
      <c r="G67" s="311">
        <f>'Sugar Content'!G23</f>
        <v>8.5103302305586901</v>
      </c>
      <c r="H67" s="215">
        <f>'Sugar Content'!H23</f>
        <v>0.18741613687658365</v>
      </c>
      <c r="I67" s="312">
        <f>'Sugar Content'!I23</f>
        <v>2.0927126121128627</v>
      </c>
      <c r="J67" s="311">
        <f>'Sugar Content'!J23</f>
        <v>7.9450121700634924E-3</v>
      </c>
      <c r="K67" s="313">
        <f>'Sugar Content'!K23</f>
        <v>3.8109821786761668E-3</v>
      </c>
      <c r="L67" s="180">
        <f>'Sugar Content'!L23</f>
        <v>67626814.723090887</v>
      </c>
      <c r="M67" s="314">
        <f>'Sugar Content'!M23</f>
        <v>1806173.0379600599</v>
      </c>
      <c r="N67" s="173">
        <f>'Sugar Content'!N23</f>
        <v>2.7440829984616853E-2</v>
      </c>
      <c r="O67" s="315">
        <f>'Sugar Content'!O23</f>
        <v>16125553.73603848</v>
      </c>
      <c r="P67" s="309">
        <f>'Sugar Content'!P23</f>
        <v>494943.13236663118</v>
      </c>
      <c r="Q67" s="165">
        <f>'Sugar Content'!Q23</f>
        <v>3.1664990249988194E-2</v>
      </c>
    </row>
    <row r="68" spans="2:17" ht="15.65" customHeight="1" thickBot="1" x14ac:dyDescent="0.3">
      <c r="B68" s="453"/>
      <c r="C68" s="21" t="s">
        <v>295</v>
      </c>
      <c r="D68" s="30">
        <f>'Sugar Content'!D24</f>
        <v>364751.2776018015</v>
      </c>
      <c r="E68" s="20">
        <f>'Sugar Content'!E24</f>
        <v>-77033.516312645283</v>
      </c>
      <c r="F68" s="166">
        <f>'Sugar Content'!F24</f>
        <v>-0.17436887229659404</v>
      </c>
      <c r="G68" s="214">
        <f>'Sugar Content'!G24</f>
        <v>9.6058078217634957E-2</v>
      </c>
      <c r="H68" s="220">
        <f>'Sugar Content'!H24</f>
        <v>-2.0403242944605909E-2</v>
      </c>
      <c r="I68" s="213">
        <f>'Sugar Content'!I24</f>
        <v>3.5270592180067819</v>
      </c>
      <c r="J68" s="214">
        <f>'Sugar Content'!J24</f>
        <v>-0.24225554480242195</v>
      </c>
      <c r="K68" s="179">
        <f>'Sugar Content'!K24</f>
        <v>-6.4270447029972408E-2</v>
      </c>
      <c r="L68" s="181">
        <f>'Sugar Content'!L24</f>
        <v>1286499.3559451846</v>
      </c>
      <c r="M68" s="168">
        <f>'Sugar Content'!M24</f>
        <v>-378726.58974116133</v>
      </c>
      <c r="N68" s="174">
        <f>'Sugar Content'!N24</f>
        <v>-0.22743255395595216</v>
      </c>
      <c r="O68" s="19">
        <f>'Sugar Content'!O24</f>
        <v>315331.12347348878</v>
      </c>
      <c r="P68" s="20">
        <f>'Sugar Content'!P24</f>
        <v>-79534.65052883554</v>
      </c>
      <c r="Q68" s="169">
        <f>'Sugar Content'!Q24</f>
        <v>-0.20142199138375405</v>
      </c>
    </row>
    <row r="69" spans="2:17" x14ac:dyDescent="0.25">
      <c r="B69" s="33"/>
      <c r="C69" s="34"/>
      <c r="D69" s="35"/>
      <c r="E69" s="35"/>
      <c r="F69" s="36"/>
      <c r="G69" s="37"/>
      <c r="H69" s="37"/>
      <c r="I69" s="38"/>
      <c r="J69" s="38"/>
      <c r="K69" s="36"/>
      <c r="L69" s="39"/>
      <c r="M69" s="39"/>
      <c r="N69" s="36"/>
      <c r="O69" s="35"/>
      <c r="P69" s="35"/>
      <c r="Q69" s="36"/>
    </row>
    <row r="70" spans="2:17" ht="23.5" x14ac:dyDescent="0.25">
      <c r="B70" s="447" t="s">
        <v>250</v>
      </c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</row>
    <row r="71" spans="2:17" x14ac:dyDescent="0.25">
      <c r="B71" s="441" t="s">
        <v>296</v>
      </c>
      <c r="C71" s="441"/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</row>
    <row r="72" spans="2:17" ht="15" thickBot="1" x14ac:dyDescent="0.3">
      <c r="B72" s="441" t="str">
        <f>'HOME PAGE'!H6</f>
        <v>LATEST 52 WEEKS ENDING 11-30-2025</v>
      </c>
      <c r="C72" s="441"/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</row>
    <row r="73" spans="2:17" x14ac:dyDescent="0.25">
      <c r="D73" s="442" t="s">
        <v>263</v>
      </c>
      <c r="E73" s="443"/>
      <c r="F73" s="444"/>
      <c r="G73" s="445" t="s">
        <v>264</v>
      </c>
      <c r="H73" s="446"/>
      <c r="I73" s="442" t="s">
        <v>265</v>
      </c>
      <c r="J73" s="443"/>
      <c r="K73" s="444"/>
      <c r="L73" s="445" t="s">
        <v>266</v>
      </c>
      <c r="M73" s="443"/>
      <c r="N73" s="446"/>
      <c r="O73" s="442" t="s">
        <v>267</v>
      </c>
      <c r="P73" s="443"/>
      <c r="Q73" s="444"/>
    </row>
    <row r="74" spans="2:17" s="11" customFormat="1" ht="29.5" thickBot="1" x14ac:dyDescent="0.3">
      <c r="C74" s="12"/>
      <c r="D74" s="268" t="s">
        <v>268</v>
      </c>
      <c r="E74" s="269" t="s">
        <v>269</v>
      </c>
      <c r="F74" s="270" t="s">
        <v>270</v>
      </c>
      <c r="G74" s="271" t="s">
        <v>268</v>
      </c>
      <c r="H74" s="273" t="s">
        <v>269</v>
      </c>
      <c r="I74" s="274" t="s">
        <v>268</v>
      </c>
      <c r="J74" s="272" t="s">
        <v>269</v>
      </c>
      <c r="K74" s="270" t="s">
        <v>270</v>
      </c>
      <c r="L74" s="271" t="s">
        <v>268</v>
      </c>
      <c r="M74" s="272" t="s">
        <v>269</v>
      </c>
      <c r="N74" s="273" t="s">
        <v>270</v>
      </c>
      <c r="O74" s="274" t="s">
        <v>268</v>
      </c>
      <c r="P74" s="272" t="s">
        <v>269</v>
      </c>
      <c r="Q74" s="270" t="s">
        <v>270</v>
      </c>
    </row>
    <row r="75" spans="2:17" ht="15" thickBot="1" x14ac:dyDescent="0.3">
      <c r="C75" s="158" t="s">
        <v>271</v>
      </c>
      <c r="D75" s="163">
        <f>SubSegments!D57</f>
        <v>4266881279.6326475</v>
      </c>
      <c r="E75" s="164">
        <f>SubSegments!E57</f>
        <v>86311275.265601635</v>
      </c>
      <c r="F75" s="177">
        <f>SubSegments!F57</f>
        <v>2.0645815086325649E-2</v>
      </c>
      <c r="G75" s="201">
        <f>SubSegments!G57</f>
        <v>100.00000000000004</v>
      </c>
      <c r="H75" s="216">
        <f>SubSegments!H57</f>
        <v>7.1054273576010019E-14</v>
      </c>
      <c r="I75" s="197">
        <f>SubSegments!I57</f>
        <v>2.2983301960873344</v>
      </c>
      <c r="J75" s="201">
        <f>SubSegments!J57</f>
        <v>4.2069973579810238E-2</v>
      </c>
      <c r="K75" s="191">
        <f>SubSegments!K57</f>
        <v>1.864588718984516E-2</v>
      </c>
      <c r="L75" s="192">
        <f>SubSegments!L57</f>
        <v>9806702088.0994759</v>
      </c>
      <c r="M75" s="176">
        <f>SubSegments!M57</f>
        <v>374248279.83800316</v>
      </c>
      <c r="N75" s="178">
        <f>SubSegments!N57</f>
        <v>3.9676661815212441E-2</v>
      </c>
      <c r="O75" s="182">
        <f>SubSegments!O57</f>
        <v>2190586159.3987775</v>
      </c>
      <c r="P75" s="164">
        <f>SubSegments!P57</f>
        <v>57872332.103861332</v>
      </c>
      <c r="Q75" s="178">
        <f>SubSegments!Q57</f>
        <v>2.7135535655651105E-2</v>
      </c>
    </row>
    <row r="76" spans="2:17" x14ac:dyDescent="0.25">
      <c r="B76" s="435" t="s">
        <v>272</v>
      </c>
      <c r="C76" s="18" t="s">
        <v>26</v>
      </c>
      <c r="D76" s="275">
        <f>SubSegments!D58</f>
        <v>5193377.0222568177</v>
      </c>
      <c r="E76" s="276">
        <f>SubSegments!E58</f>
        <v>518711.30292409845</v>
      </c>
      <c r="F76" s="277">
        <f>SubSegments!F58</f>
        <v>0.110962223625723</v>
      </c>
      <c r="G76" s="278">
        <f>SubSegments!G58</f>
        <v>0.1217136517729394</v>
      </c>
      <c r="H76" s="279">
        <f>SubSegments!H58</f>
        <v>9.8947917981144912E-3</v>
      </c>
      <c r="I76" s="280">
        <f>SubSegments!I58</f>
        <v>4.4084875017935996</v>
      </c>
      <c r="J76" s="278">
        <f>SubSegments!J58</f>
        <v>0.14535900437362148</v>
      </c>
      <c r="K76" s="281">
        <f>SubSegments!K58</f>
        <v>3.409679170158534E-2</v>
      </c>
      <c r="L76" s="282">
        <f>SubSegments!L58</f>
        <v>22894937.694721241</v>
      </c>
      <c r="M76" s="283">
        <f>SubSegments!M58</f>
        <v>2966237.050721664</v>
      </c>
      <c r="N76" s="284">
        <f>SubSegments!N58</f>
        <v>0.1488424711530193</v>
      </c>
      <c r="O76" s="285">
        <f>SubSegments!O58</f>
        <v>5654919.4982589586</v>
      </c>
      <c r="P76" s="276">
        <f>SubSegments!P58</f>
        <v>610520.04209348373</v>
      </c>
      <c r="Q76" s="284">
        <f>SubSegments!Q58</f>
        <v>0.12102928156240299</v>
      </c>
    </row>
    <row r="77" spans="2:17" x14ac:dyDescent="0.25">
      <c r="B77" s="436"/>
      <c r="C77" s="18" t="s">
        <v>273</v>
      </c>
      <c r="D77" s="286">
        <f>SubSegments!D59</f>
        <v>229700743.12767422</v>
      </c>
      <c r="E77" s="287">
        <f>SubSegments!E59</f>
        <v>2534512.9292470813</v>
      </c>
      <c r="F77" s="288">
        <f>SubSegments!F59</f>
        <v>1.1157084955071063E-2</v>
      </c>
      <c r="G77" s="289">
        <f>SubSegments!G59</f>
        <v>5.3833403854969735</v>
      </c>
      <c r="H77" s="290">
        <f>SubSegments!H59</f>
        <v>-5.0517436788696024E-2</v>
      </c>
      <c r="I77" s="291">
        <f>SubSegments!I59</f>
        <v>2.6073366246018996</v>
      </c>
      <c r="J77" s="289">
        <f>SubSegments!J59</f>
        <v>-3.1351669574489982E-2</v>
      </c>
      <c r="K77" s="292">
        <f>SubSegments!K59</f>
        <v>-1.1881535853887485E-2</v>
      </c>
      <c r="L77" s="293">
        <f>SubSegments!L59</f>
        <v>598907160.25505805</v>
      </c>
      <c r="M77" s="294">
        <f>SubSegments!M59</f>
        <v>-513712.20171070099</v>
      </c>
      <c r="N77" s="295">
        <f>SubSegments!N59</f>
        <v>-8.5701420373504057E-4</v>
      </c>
      <c r="O77" s="296">
        <f>SubSegments!O59</f>
        <v>123232853.22805254</v>
      </c>
      <c r="P77" s="287">
        <f>SubSegments!P59</f>
        <v>2034049.9970027953</v>
      </c>
      <c r="Q77" s="295">
        <f>SubSegments!Q59</f>
        <v>1.678275645284338E-2</v>
      </c>
    </row>
    <row r="78" spans="2:17" x14ac:dyDescent="0.25">
      <c r="B78" s="436"/>
      <c r="C78" s="18" t="s">
        <v>274</v>
      </c>
      <c r="D78" s="286">
        <f>SubSegments!D60</f>
        <v>4163934.8691142062</v>
      </c>
      <c r="E78" s="287">
        <f>SubSegments!E60</f>
        <v>893632.24972601701</v>
      </c>
      <c r="F78" s="288">
        <f>SubSegments!F60</f>
        <v>0.27325674524065863</v>
      </c>
      <c r="G78" s="289">
        <f>SubSegments!G60</f>
        <v>9.758731486132885E-2</v>
      </c>
      <c r="H78" s="290">
        <f>SubSegments!H60</f>
        <v>1.9361077387204204E-2</v>
      </c>
      <c r="I78" s="291">
        <f>SubSegments!I60</f>
        <v>2.962871519852639</v>
      </c>
      <c r="J78" s="289">
        <f>SubSegments!J60</f>
        <v>-4.5513208959235385E-2</v>
      </c>
      <c r="K78" s="292">
        <f>SubSegments!K60</f>
        <v>-1.5128786063613042E-2</v>
      </c>
      <c r="L78" s="293">
        <f>SubSegments!L60</f>
        <v>12337204.034219807</v>
      </c>
      <c r="M78" s="294">
        <f>SubSegments!M60</f>
        <v>2498875.5754589066</v>
      </c>
      <c r="N78" s="295">
        <f>SubSegments!N60</f>
        <v>0.25399391633786034</v>
      </c>
      <c r="O78" s="296">
        <f>SubSegments!O60</f>
        <v>2239211.1310119065</v>
      </c>
      <c r="P78" s="287">
        <f>SubSegments!P60</f>
        <v>466684.35571530298</v>
      </c>
      <c r="Q78" s="295">
        <f>SubSegments!Q60</f>
        <v>0.26328761980885224</v>
      </c>
    </row>
    <row r="79" spans="2:17" x14ac:dyDescent="0.25">
      <c r="B79" s="436"/>
      <c r="C79" s="18" t="s">
        <v>244</v>
      </c>
      <c r="D79" s="286">
        <f>SubSegments!D61</f>
        <v>2020556454.7572112</v>
      </c>
      <c r="E79" s="287">
        <f>SubSegments!E61</f>
        <v>-39774653.03383255</v>
      </c>
      <c r="F79" s="288">
        <f>SubSegments!F61</f>
        <v>-1.9304981069997243E-2</v>
      </c>
      <c r="G79" s="289">
        <f>SubSegments!G61</f>
        <v>47.354409985627029</v>
      </c>
      <c r="H79" s="290">
        <f>SubSegments!H61</f>
        <v>-1.9290873757091092</v>
      </c>
      <c r="I79" s="291">
        <f>SubSegments!I61</f>
        <v>1.8988522541240218</v>
      </c>
      <c r="J79" s="289">
        <f>SubSegments!J61</f>
        <v>-9.8048954699496704E-3</v>
      </c>
      <c r="K79" s="292">
        <f>SubSegments!K61</f>
        <v>-5.1370648060263023E-3</v>
      </c>
      <c r="L79" s="293">
        <f>SubSegments!L61</f>
        <v>3836738178.7005725</v>
      </c>
      <c r="M79" s="294">
        <f>SubSegments!M61</f>
        <v>-95727520.715670586</v>
      </c>
      <c r="N79" s="295">
        <f>SubSegments!N61</f>
        <v>-2.4342874937187859E-2</v>
      </c>
      <c r="O79" s="296">
        <f>SubSegments!O61</f>
        <v>855978581.26440001</v>
      </c>
      <c r="P79" s="287">
        <f>SubSegments!P61</f>
        <v>-18854483.670451403</v>
      </c>
      <c r="Q79" s="295">
        <f>SubSegments!Q61</f>
        <v>-2.1552093109164193E-2</v>
      </c>
    </row>
    <row r="80" spans="2:17" x14ac:dyDescent="0.25">
      <c r="B80" s="436"/>
      <c r="C80" s="18" t="s">
        <v>275</v>
      </c>
      <c r="D80" s="286">
        <f>SubSegments!D62</f>
        <v>365714357.88910609</v>
      </c>
      <c r="E80" s="287">
        <f>SubSegments!E62</f>
        <v>85198191.277962148</v>
      </c>
      <c r="F80" s="288">
        <f>SubSegments!F62</f>
        <v>0.30371936244254066</v>
      </c>
      <c r="G80" s="289">
        <f>SubSegments!G62</f>
        <v>8.5709991425070093</v>
      </c>
      <c r="H80" s="290">
        <f>SubSegments!H62</f>
        <v>1.8610010724324697</v>
      </c>
      <c r="I80" s="291">
        <f>SubSegments!I62</f>
        <v>2.966540693277206</v>
      </c>
      <c r="J80" s="289">
        <f>SubSegments!J62</f>
        <v>8.3159346678505219E-2</v>
      </c>
      <c r="K80" s="292">
        <f>SubSegments!K62</f>
        <v>2.8840911652772461E-2</v>
      </c>
      <c r="L80" s="293">
        <f>SubSegments!L62</f>
        <v>1084906524.793777</v>
      </c>
      <c r="M80" s="294">
        <f>SubSegments!M62</f>
        <v>276071442.56783128</v>
      </c>
      <c r="N80" s="295">
        <f>SubSegments!N62</f>
        <v>0.34131981739475481</v>
      </c>
      <c r="O80" s="296">
        <f>SubSegments!O62</f>
        <v>202187709.69324774</v>
      </c>
      <c r="P80" s="287">
        <f>SubSegments!P62</f>
        <v>50134188.710423797</v>
      </c>
      <c r="Q80" s="295">
        <f>SubSegments!Q62</f>
        <v>0.32971409268508151</v>
      </c>
    </row>
    <row r="81" spans="2:17" x14ac:dyDescent="0.25">
      <c r="B81" s="436"/>
      <c r="C81" s="18" t="s">
        <v>276</v>
      </c>
      <c r="D81" s="286">
        <f>SubSegments!D63</f>
        <v>890335570.55389988</v>
      </c>
      <c r="E81" s="287">
        <f>SubSegments!E63</f>
        <v>8308424.9200402498</v>
      </c>
      <c r="F81" s="288">
        <f>SubSegments!F63</f>
        <v>9.4196929892327603E-3</v>
      </c>
      <c r="G81" s="289">
        <f>SubSegments!G63</f>
        <v>20.866190367278108</v>
      </c>
      <c r="H81" s="290">
        <f>SubSegments!H63</f>
        <v>-0.2320604624529814</v>
      </c>
      <c r="I81" s="291">
        <f>SubSegments!I63</f>
        <v>1.7315807444164177</v>
      </c>
      <c r="J81" s="289">
        <f>SubSegments!J63</f>
        <v>3.0861013596920506E-2</v>
      </c>
      <c r="K81" s="292">
        <f>SubSegments!K63</f>
        <v>1.8145854979909021E-2</v>
      </c>
      <c r="L81" s="293">
        <f>SubSegments!L63</f>
        <v>1541687930.040138</v>
      </c>
      <c r="M81" s="294">
        <f>SubSegments!M63</f>
        <v>41606960.342230797</v>
      </c>
      <c r="N81" s="295">
        <f>SubSegments!N63</f>
        <v>2.7736476352079705E-2</v>
      </c>
      <c r="O81" s="296">
        <f>SubSegments!O63</f>
        <v>419908979.97176653</v>
      </c>
      <c r="P81" s="287">
        <f>SubSegments!P63</f>
        <v>1530095.3645569086</v>
      </c>
      <c r="Q81" s="295">
        <f>SubSegments!Q63</f>
        <v>3.6572002575928795E-3</v>
      </c>
    </row>
    <row r="82" spans="2:17" x14ac:dyDescent="0.25">
      <c r="B82" s="436"/>
      <c r="C82" s="18" t="s">
        <v>277</v>
      </c>
      <c r="D82" s="286">
        <f>SubSegments!D64</f>
        <v>42619514.590456806</v>
      </c>
      <c r="E82" s="287">
        <f>SubSegments!E64</f>
        <v>1340206.5072894916</v>
      </c>
      <c r="F82" s="288">
        <f>SubSegments!F64</f>
        <v>3.2466787102858316E-2</v>
      </c>
      <c r="G82" s="289">
        <f>SubSegments!G64</f>
        <v>0.99884463141487068</v>
      </c>
      <c r="H82" s="290">
        <f>SubSegments!H64</f>
        <v>1.143602349665096E-2</v>
      </c>
      <c r="I82" s="291">
        <f>SubSegments!I64</f>
        <v>3.1215716872063632</v>
      </c>
      <c r="J82" s="289">
        <f>SubSegments!J64</f>
        <v>-1.4667511536512468E-2</v>
      </c>
      <c r="K82" s="292">
        <f>SubSegments!K64</f>
        <v>-4.6767834361587492E-3</v>
      </c>
      <c r="L82" s="293">
        <f>SubSegments!L64</f>
        <v>133039870.06804846</v>
      </c>
      <c r="M82" s="294">
        <f>SubSegments!M64</f>
        <v>3578085.9606354982</v>
      </c>
      <c r="N82" s="295">
        <f>SubSegments!N64</f>
        <v>2.7638163534551639E-2</v>
      </c>
      <c r="O82" s="296">
        <f>SubSegments!O64</f>
        <v>29188563.711749502</v>
      </c>
      <c r="P82" s="287">
        <f>SubSegments!P64</f>
        <v>796182.69264833257</v>
      </c>
      <c r="Q82" s="295">
        <f>SubSegments!Q64</f>
        <v>2.8042124826117794E-2</v>
      </c>
    </row>
    <row r="83" spans="2:17" x14ac:dyDescent="0.25">
      <c r="B83" s="436"/>
      <c r="C83" s="18" t="s">
        <v>278</v>
      </c>
      <c r="D83" s="286">
        <f>SubSegments!D65</f>
        <v>1138080.7507463798</v>
      </c>
      <c r="E83" s="287">
        <f>SubSegments!E65</f>
        <v>-412197.83252472035</v>
      </c>
      <c r="F83" s="288">
        <f>SubSegments!F65</f>
        <v>-0.26588629745176484</v>
      </c>
      <c r="G83" s="289">
        <f>SubSegments!G65</f>
        <v>2.6672425974888208E-2</v>
      </c>
      <c r="H83" s="290">
        <f>SubSegments!H65</f>
        <v>-1.0410521605266423E-2</v>
      </c>
      <c r="I83" s="291">
        <f>SubSegments!I65</f>
        <v>9.8885395450261147</v>
      </c>
      <c r="J83" s="289">
        <f>SubSegments!J65</f>
        <v>-0.63566187601936619</v>
      </c>
      <c r="K83" s="292">
        <f>SubSegments!K65</f>
        <v>-6.0400010469983875E-2</v>
      </c>
      <c r="L83" s="293">
        <f>SubSegments!L65</f>
        <v>11253956.509188585</v>
      </c>
      <c r="M83" s="294">
        <f>SubSegments!M65</f>
        <v>-5061487.5598895028</v>
      </c>
      <c r="N83" s="295">
        <f>SubSegments!N65</f>
        <v>-0.31022677277183697</v>
      </c>
      <c r="O83" s="296">
        <f>SubSegments!O65</f>
        <v>2594920.7385183885</v>
      </c>
      <c r="P83" s="287">
        <f>SubSegments!P65</f>
        <v>-1076894.9514312078</v>
      </c>
      <c r="Q83" s="295">
        <f>SubSegments!Q65</f>
        <v>-0.29328676664759024</v>
      </c>
    </row>
    <row r="84" spans="2:17" x14ac:dyDescent="0.25">
      <c r="B84" s="436"/>
      <c r="C84" s="18" t="s">
        <v>279</v>
      </c>
      <c r="D84" s="286">
        <f>SubSegments!D66</f>
        <v>5611879.3624526262</v>
      </c>
      <c r="E84" s="287">
        <f>SubSegments!E66</f>
        <v>1009468.4930186812</v>
      </c>
      <c r="F84" s="288">
        <f>SubSegments!F66</f>
        <v>0.2193347186195127</v>
      </c>
      <c r="G84" s="289">
        <f>SubSegments!G66</f>
        <v>0.1315218070219141</v>
      </c>
      <c r="H84" s="290">
        <f>SubSegments!H66</f>
        <v>2.1431296287104232E-2</v>
      </c>
      <c r="I84" s="291">
        <f>SubSegments!I66</f>
        <v>4.2862760195811038</v>
      </c>
      <c r="J84" s="289">
        <f>SubSegments!J66</f>
        <v>-6.4573823073633463E-2</v>
      </c>
      <c r="K84" s="292">
        <f>SubSegments!K66</f>
        <v>-1.4841657471275258E-2</v>
      </c>
      <c r="L84" s="293">
        <f>SubSegments!L66</f>
        <v>24054063.936062783</v>
      </c>
      <c r="M84" s="294">
        <f>SubSegments!M66</f>
        <v>4029665.3289536498</v>
      </c>
      <c r="N84" s="295">
        <f>SubSegments!N66</f>
        <v>0.20123777038292795</v>
      </c>
      <c r="O84" s="296">
        <f>SubSegments!O66</f>
        <v>5566794.7780655343</v>
      </c>
      <c r="P84" s="287">
        <f>SubSegments!P66</f>
        <v>947152.8720823247</v>
      </c>
      <c r="Q84" s="295">
        <f>SubSegments!Q66</f>
        <v>0.20502733574557006</v>
      </c>
    </row>
    <row r="85" spans="2:17" x14ac:dyDescent="0.25">
      <c r="B85" s="436"/>
      <c r="C85" s="18" t="s">
        <v>280</v>
      </c>
      <c r="D85" s="286">
        <f>SubSegments!D67</f>
        <v>122486963.72518767</v>
      </c>
      <c r="E85" s="287">
        <f>SubSegments!E67</f>
        <v>-316083.10666415095</v>
      </c>
      <c r="F85" s="288">
        <f>SubSegments!F67</f>
        <v>-2.5739028046832422E-3</v>
      </c>
      <c r="G85" s="289">
        <f>SubSegments!G67</f>
        <v>2.8706438191721411</v>
      </c>
      <c r="H85" s="290">
        <f>SubSegments!H67</f>
        <v>-6.6827547258060616E-2</v>
      </c>
      <c r="I85" s="291">
        <f>SubSegments!I67</f>
        <v>5.6953205476924982</v>
      </c>
      <c r="J85" s="289">
        <f>SubSegments!J67</f>
        <v>-0.1432209600318437</v>
      </c>
      <c r="K85" s="292">
        <f>SubSegments!K67</f>
        <v>-2.4530263224533656E-2</v>
      </c>
      <c r="L85" s="293">
        <f>SubSegments!L67</f>
        <v>697602521.32852697</v>
      </c>
      <c r="M85" s="294">
        <f>SubSegments!M67</f>
        <v>-19388164.874256134</v>
      </c>
      <c r="N85" s="295">
        <f>SubSegments!N67</f>
        <v>-2.70410275159037E-2</v>
      </c>
      <c r="O85" s="296">
        <f>SubSegments!O67</f>
        <v>184769948.73784104</v>
      </c>
      <c r="P85" s="287">
        <f>SubSegments!P67</f>
        <v>-2643350.1174548864</v>
      </c>
      <c r="Q85" s="295">
        <f>SubSegments!Q67</f>
        <v>-1.4104389248789911E-2</v>
      </c>
    </row>
    <row r="86" spans="2:17" ht="15" thickBot="1" x14ac:dyDescent="0.3">
      <c r="B86" s="436"/>
      <c r="C86" s="350" t="s">
        <v>281</v>
      </c>
      <c r="D86" s="298">
        <f>SubSegments!D68</f>
        <v>579145264.93803763</v>
      </c>
      <c r="E86" s="299">
        <f>SubSegments!E68</f>
        <v>26795923.512081623</v>
      </c>
      <c r="F86" s="300">
        <f>SubSegments!F68</f>
        <v>4.8512637750060018E-2</v>
      </c>
      <c r="G86" s="301">
        <f>SubSegments!G68</f>
        <v>13.573034424522326</v>
      </c>
      <c r="H86" s="302">
        <f>SubSegments!H68</f>
        <v>0.36073703806620117</v>
      </c>
      <c r="I86" s="303">
        <f>SubSegments!I68</f>
        <v>3.1807091718104537</v>
      </c>
      <c r="J86" s="301">
        <f>SubSegments!J68</f>
        <v>0.140799975864625</v>
      </c>
      <c r="K86" s="304">
        <f>SubSegments!K68</f>
        <v>4.6317165016771793E-2</v>
      </c>
      <c r="L86" s="305">
        <f>SubSegments!L68</f>
        <v>1842092655.9990115</v>
      </c>
      <c r="M86" s="306">
        <f>SubSegments!M68</f>
        <v>163000813.62362552</v>
      </c>
      <c r="N86" s="307">
        <f>SubSegments!N68</f>
        <v>9.7076770614900207E-2</v>
      </c>
      <c r="O86" s="308">
        <f>SubSegments!O68</f>
        <v>359015479.45493507</v>
      </c>
      <c r="P86" s="299">
        <f>SubSegments!P68</f>
        <v>23679989.617744684</v>
      </c>
      <c r="Q86" s="307">
        <f>SubSegments!Q68</f>
        <v>7.0615817100783504E-2</v>
      </c>
    </row>
    <row r="87" spans="2:17" s="160" customFormat="1" x14ac:dyDescent="0.25">
      <c r="B87" s="436"/>
      <c r="C87" s="227" t="s">
        <v>282</v>
      </c>
      <c r="D87" s="254">
        <f>'RFG vs SS'!E22</f>
        <v>1953035833.5119865</v>
      </c>
      <c r="E87" s="228">
        <f>'RFG vs SS'!F22</f>
        <v>-40888846.392302513</v>
      </c>
      <c r="F87" s="233">
        <f>'RFG vs SS'!G22</f>
        <v>-2.0506715626923896E-2</v>
      </c>
      <c r="G87" s="234">
        <f>'RFG vs SS'!H22</f>
        <v>45.771975021534516</v>
      </c>
      <c r="H87" s="235">
        <f>'RFG vs SS'!I22</f>
        <v>-1.9230684252065728</v>
      </c>
      <c r="I87" s="236">
        <f>'RFG vs SS'!J22</f>
        <v>1.8388514431438332</v>
      </c>
      <c r="J87" s="234">
        <f>'RFG vs SS'!K22</f>
        <v>-1.9452130441963922E-2</v>
      </c>
      <c r="K87" s="237">
        <f>'RFG vs SS'!L22</f>
        <v>-1.0467681770868546E-2</v>
      </c>
      <c r="L87" s="238">
        <f>'RFG vs SS'!M22</f>
        <v>3591342760.9651356</v>
      </c>
      <c r="M87" s="239">
        <f>'RFG vs SS'!N22</f>
        <v>-113974597.1619215</v>
      </c>
      <c r="N87" s="240">
        <f>'RFG vs SS'!O22</f>
        <v>-3.0759739624444137E-2</v>
      </c>
      <c r="O87" s="241">
        <f>'RFG vs SS'!P22</f>
        <v>817624105.37639499</v>
      </c>
      <c r="P87" s="242">
        <f>'RFG vs SS'!Q22</f>
        <v>-18253092.615183711</v>
      </c>
      <c r="Q87" s="240">
        <f>'RFG vs SS'!R22</f>
        <v>-2.1837050536899091E-2</v>
      </c>
    </row>
    <row r="88" spans="2:17" s="160" customFormat="1" ht="15" thickBot="1" x14ac:dyDescent="0.3">
      <c r="B88" s="437"/>
      <c r="C88" s="161" t="s">
        <v>283</v>
      </c>
      <c r="D88" s="253">
        <f>'RFG vs SS'!E23</f>
        <v>67520621.245322198</v>
      </c>
      <c r="E88" s="229">
        <f>'RFG vs SS'!F23</f>
        <v>1114193.3584748134</v>
      </c>
      <c r="F88" s="243">
        <f>'RFG vs SS'!G23</f>
        <v>1.6778396217506729E-2</v>
      </c>
      <c r="G88" s="244">
        <f>'RFG vs SS'!H23</f>
        <v>1.582434964094791</v>
      </c>
      <c r="H88" s="245">
        <f>'RFG vs SS'!I23</f>
        <v>-6.0189505024734746E-3</v>
      </c>
      <c r="I88" s="246">
        <f>'RFG vs SS'!J23</f>
        <v>3.6343773681205329</v>
      </c>
      <c r="J88" s="244">
        <f>'RFG vs SS'!K23</f>
        <v>0.21379974457723749</v>
      </c>
      <c r="K88" s="247">
        <f>'RFG vs SS'!L23</f>
        <v>6.2503988538569519E-2</v>
      </c>
      <c r="L88" s="248">
        <f>'RFG vs SS'!M23</f>
        <v>245395417.73543742</v>
      </c>
      <c r="M88" s="249">
        <f>'RFG vs SS'!N23</f>
        <v>18247076.44624579</v>
      </c>
      <c r="N88" s="250">
        <f>'RFG vs SS'!O23</f>
        <v>8.0331101440950903E-2</v>
      </c>
      <c r="O88" s="251">
        <f>'RFG vs SS'!P23</f>
        <v>38354475.888004951</v>
      </c>
      <c r="P88" s="252">
        <f>'RFG vs SS'!Q23</f>
        <v>-601391.05526775122</v>
      </c>
      <c r="Q88" s="250">
        <f>'RFG vs SS'!R23</f>
        <v>-1.5437753089759065E-2</v>
      </c>
    </row>
    <row r="89" spans="2:17" x14ac:dyDescent="0.25">
      <c r="B89" s="438" t="s">
        <v>284</v>
      </c>
      <c r="C89" s="13" t="s">
        <v>31</v>
      </c>
      <c r="D89" s="162">
        <f>'Fat Content'!D25</f>
        <v>34892448.545903847</v>
      </c>
      <c r="E89" s="32">
        <f>'Fat Content'!E25</f>
        <v>7764853.8142143674</v>
      </c>
      <c r="F89" s="196">
        <f>'Fat Content'!F25</f>
        <v>0.28623451105835584</v>
      </c>
      <c r="G89" s="204">
        <f>'Fat Content'!G25</f>
        <v>0.81775063000833936</v>
      </c>
      <c r="H89" s="219">
        <f>'Fat Content'!H25</f>
        <v>0.16885359674847678</v>
      </c>
      <c r="I89" s="200">
        <f>'Fat Content'!I25</f>
        <v>3.1781049836568793</v>
      </c>
      <c r="J89" s="204">
        <f>'Fat Content'!J25</f>
        <v>-0.12362063543766189</v>
      </c>
      <c r="K89" s="186">
        <f>'Fat Content'!K25</f>
        <v>-3.7441220046492953E-2</v>
      </c>
      <c r="L89" s="187">
        <f>'Fat Content'!L25</f>
        <v>110891864.61572824</v>
      </c>
      <c r="M89" s="188">
        <f>'Fat Content'!M25</f>
        <v>21323990.105694979</v>
      </c>
      <c r="N89" s="189">
        <f>'Fat Content'!N25</f>
        <v>0.23807632169842655</v>
      </c>
      <c r="O89" s="31">
        <f>'Fat Content'!O25</f>
        <v>18898112.744311128</v>
      </c>
      <c r="P89" s="32">
        <f>'Fat Content'!P25</f>
        <v>3807221.7105809785</v>
      </c>
      <c r="Q89" s="189">
        <f>'Fat Content'!Q25</f>
        <v>0.25228607787779606</v>
      </c>
    </row>
    <row r="90" spans="2:17" x14ac:dyDescent="0.25">
      <c r="B90" s="439"/>
      <c r="C90" s="18" t="s">
        <v>217</v>
      </c>
      <c r="D90" s="27">
        <f>'Fat Content'!D26</f>
        <v>218195733.45590067</v>
      </c>
      <c r="E90" s="309">
        <f>'Fat Content'!E26</f>
        <v>-18994746.349710107</v>
      </c>
      <c r="F90" s="310">
        <f>'Fat Content'!F26</f>
        <v>-8.008224598760133E-2</v>
      </c>
      <c r="G90" s="311">
        <f>'Fat Content'!G26</f>
        <v>5.1137052839371737</v>
      </c>
      <c r="H90" s="215">
        <f>'Fat Content'!H26</f>
        <v>-0.55993442447197328</v>
      </c>
      <c r="I90" s="312">
        <f>'Fat Content'!I26</f>
        <v>1.6467005288782484</v>
      </c>
      <c r="J90" s="311">
        <f>'Fat Content'!J26</f>
        <v>4.1213634017009948E-2</v>
      </c>
      <c r="K90" s="313">
        <f>'Fat Content'!K26</f>
        <v>2.56704892135367E-2</v>
      </c>
      <c r="L90" s="180">
        <f>'Fat Content'!L26</f>
        <v>359303029.68080896</v>
      </c>
      <c r="M90" s="314">
        <f>'Fat Content'!M26</f>
        <v>-21503177.232948363</v>
      </c>
      <c r="N90" s="173">
        <f>'Fat Content'!N26</f>
        <v>-5.6467507205885094E-2</v>
      </c>
      <c r="O90" s="315">
        <f>'Fat Content'!O26</f>
        <v>104496442.37953959</v>
      </c>
      <c r="P90" s="309">
        <f>'Fat Content'!P26</f>
        <v>-8481284.3293080479</v>
      </c>
      <c r="Q90" s="173">
        <f>'Fat Content'!Q26</f>
        <v>-7.5070410570084983E-2</v>
      </c>
    </row>
    <row r="91" spans="2:17" x14ac:dyDescent="0.25">
      <c r="B91" s="439"/>
      <c r="C91" s="18" t="s">
        <v>218</v>
      </c>
      <c r="D91" s="27">
        <f>'Fat Content'!D27</f>
        <v>6662300.8885645876</v>
      </c>
      <c r="E91" s="309">
        <f>'Fat Content'!E27</f>
        <v>4854822.0764131788</v>
      </c>
      <c r="F91" s="310">
        <f>'Fat Content'!F27</f>
        <v>2.6859634778426944</v>
      </c>
      <c r="G91" s="311">
        <f>'Fat Content'!G27</f>
        <v>0.15613982325606621</v>
      </c>
      <c r="H91" s="215">
        <f>'Fat Content'!H27</f>
        <v>0.11290459910569184</v>
      </c>
      <c r="I91" s="312">
        <f>'Fat Content'!I27</f>
        <v>2.3429952846453235</v>
      </c>
      <c r="J91" s="311">
        <f>'Fat Content'!J27</f>
        <v>0.23519083846875954</v>
      </c>
      <c r="K91" s="313">
        <f>'Fat Content'!K27</f>
        <v>0.11158095756718903</v>
      </c>
      <c r="L91" s="180">
        <f>'Fat Content'!L27</f>
        <v>15609739.566795176</v>
      </c>
      <c r="M91" s="314">
        <f>'Fat Content'!M27</f>
        <v>11799927.690172503</v>
      </c>
      <c r="N91" s="173">
        <f>'Fat Content'!N27</f>
        <v>3.0972468122580681</v>
      </c>
      <c r="O91" s="315">
        <f>'Fat Content'!O27</f>
        <v>3855565.9990397124</v>
      </c>
      <c r="P91" s="309">
        <f>'Fat Content'!P27</f>
        <v>2841758.8777294783</v>
      </c>
      <c r="Q91" s="173">
        <f>'Fat Content'!Q27</f>
        <v>2.8030567333723382</v>
      </c>
    </row>
    <row r="92" spans="2:17" ht="15" thickBot="1" x14ac:dyDescent="0.3">
      <c r="B92" s="440"/>
      <c r="C92" s="21" t="s">
        <v>219</v>
      </c>
      <c r="D92" s="316">
        <f>'Fat Content'!D28</f>
        <v>4007130796.7422576</v>
      </c>
      <c r="E92" s="317">
        <f>'Fat Content'!E28</f>
        <v>92686345.724676132</v>
      </c>
      <c r="F92" s="318">
        <f>'Fat Content'!F28</f>
        <v>2.3678033213776171E-2</v>
      </c>
      <c r="G92" s="319">
        <f>'Fat Content'!G28</f>
        <v>93.912404262798006</v>
      </c>
      <c r="H92" s="320">
        <f>'Fat Content'!H28</f>
        <v>0.27817622861772406</v>
      </c>
      <c r="I92" s="321">
        <f>'Fat Content'!I28</f>
        <v>2.326077666796881</v>
      </c>
      <c r="J92" s="319">
        <f>'Fat Content'!J28</f>
        <v>3.7561371047097225E-2</v>
      </c>
      <c r="K92" s="322">
        <f>'Fat Content'!K28</f>
        <v>1.6412979499799033E-2</v>
      </c>
      <c r="L92" s="323">
        <f>'Fat Content'!L28</f>
        <v>9320897454.2361565</v>
      </c>
      <c r="M92" s="324">
        <f>'Fat Content'!M28</f>
        <v>362627539.27510452</v>
      </c>
      <c r="N92" s="325">
        <f>'Fat Content'!N28</f>
        <v>4.0479639787308321E-2</v>
      </c>
      <c r="O92" s="326">
        <f>'Fat Content'!O28</f>
        <v>2063336038.2758861</v>
      </c>
      <c r="P92" s="317">
        <f>'Fat Content'!P28</f>
        <v>59704635.844856739</v>
      </c>
      <c r="Q92" s="325">
        <f>'Fat Content'!Q28</f>
        <v>2.9798213270373186E-2</v>
      </c>
    </row>
    <row r="93" spans="2:17" ht="15" thickBot="1" x14ac:dyDescent="0.3">
      <c r="B93" s="438" t="s">
        <v>198</v>
      </c>
      <c r="C93" s="158" t="s">
        <v>198</v>
      </c>
      <c r="D93" s="163">
        <f>Flavors!D85</f>
        <v>2422206860.5761056</v>
      </c>
      <c r="E93" s="164">
        <f>Flavors!E85</f>
        <v>46986688.995268345</v>
      </c>
      <c r="F93" s="177">
        <f>Flavors!F85</f>
        <v>1.9782035180341266E-2</v>
      </c>
      <c r="G93" s="201">
        <f>Flavors!G85</f>
        <v>56.767617888460315</v>
      </c>
      <c r="H93" s="216">
        <f>Flavors!H85</f>
        <v>-4.8083537413887711E-2</v>
      </c>
      <c r="I93" s="197">
        <f>Flavors!I85</f>
        <v>2.1073470757842405</v>
      </c>
      <c r="J93" s="201">
        <f>Flavors!J85</f>
        <v>2.8373087179349277E-2</v>
      </c>
      <c r="K93" s="191">
        <f>Flavors!K85</f>
        <v>1.3647639333087191E-2</v>
      </c>
      <c r="L93" s="192">
        <f>Flavors!L85</f>
        <v>5104430544.5795822</v>
      </c>
      <c r="M93" s="176">
        <f>Flavors!M85</f>
        <v>166409590.65337467</v>
      </c>
      <c r="N93" s="178">
        <f>Flavors!N85</f>
        <v>3.3699652594844268E-2</v>
      </c>
      <c r="O93" s="182">
        <f>Flavors!O85</f>
        <v>1098568937.0338035</v>
      </c>
      <c r="P93" s="164">
        <f>Flavors!P85</f>
        <v>33374086.391909957</v>
      </c>
      <c r="Q93" s="178">
        <f>Flavors!Q85</f>
        <v>3.1331437972872765E-2</v>
      </c>
    </row>
    <row r="94" spans="2:17" x14ac:dyDescent="0.25">
      <c r="B94" s="439"/>
      <c r="C94" s="221" t="s">
        <v>31</v>
      </c>
      <c r="D94" s="327">
        <f>Flavors!D86</f>
        <v>185988382.18646777</v>
      </c>
      <c r="E94" s="328">
        <f>Flavors!E86</f>
        <v>23386262.305334508</v>
      </c>
      <c r="F94" s="329">
        <f>Flavors!F86</f>
        <v>0.1438250763423658</v>
      </c>
      <c r="G94" s="330">
        <f>Flavors!G86</f>
        <v>4.3588834560327951</v>
      </c>
      <c r="H94" s="331">
        <f>Flavors!H86</f>
        <v>0.46941097473770466</v>
      </c>
      <c r="I94" s="332">
        <f>Flavors!I86</f>
        <v>2.6652913138135057</v>
      </c>
      <c r="J94" s="330">
        <f>Flavors!J86</f>
        <v>0.2033614671824524</v>
      </c>
      <c r="K94" s="333">
        <f>Flavors!K86</f>
        <v>8.2602462235362106E-2</v>
      </c>
      <c r="L94" s="334">
        <f>Flavors!L86</f>
        <v>495713219.51181906</v>
      </c>
      <c r="M94" s="335">
        <f>Flavors!M86</f>
        <v>95398207.450976551</v>
      </c>
      <c r="N94" s="336">
        <f>Flavors!N86</f>
        <v>0.23830784401479629</v>
      </c>
      <c r="O94" s="337">
        <f>Flavors!O86</f>
        <v>109805059.92113996</v>
      </c>
      <c r="P94" s="328">
        <f>Flavors!P86</f>
        <v>18132265.728043288</v>
      </c>
      <c r="Q94" s="336">
        <f>Flavors!Q86</f>
        <v>0.19779331357403657</v>
      </c>
    </row>
    <row r="95" spans="2:17" x14ac:dyDescent="0.25">
      <c r="B95" s="439"/>
      <c r="C95" s="18" t="s">
        <v>199</v>
      </c>
      <c r="D95" s="286">
        <f>Flavors!D87</f>
        <v>23876942.839903299</v>
      </c>
      <c r="E95" s="287">
        <f>Flavors!E87</f>
        <v>539822.75946868211</v>
      </c>
      <c r="F95" s="288">
        <f>Flavors!F87</f>
        <v>2.3131507127190854E-2</v>
      </c>
      <c r="G95" s="289">
        <f>Flavors!G87</f>
        <v>0.55958770059707341</v>
      </c>
      <c r="H95" s="290">
        <f>Flavors!H87</f>
        <v>1.3595150612126794E-3</v>
      </c>
      <c r="I95" s="291">
        <f>Flavors!I87</f>
        <v>1.9839268899108911</v>
      </c>
      <c r="J95" s="289">
        <f>Flavors!J87</f>
        <v>-0.12225405956987689</v>
      </c>
      <c r="K95" s="292">
        <f>Flavors!K87</f>
        <v>-5.8045373356935888E-2</v>
      </c>
      <c r="L95" s="293">
        <f>Flavors!L87</f>
        <v>47370108.948949471</v>
      </c>
      <c r="M95" s="294">
        <f>Flavors!M87</f>
        <v>-1782088.7802070007</v>
      </c>
      <c r="N95" s="295">
        <f>Flavors!N87</f>
        <v>-3.6256543197251336E-2</v>
      </c>
      <c r="O95" s="296">
        <f>Flavors!O87</f>
        <v>11999873.645420099</v>
      </c>
      <c r="P95" s="287">
        <f>Flavors!P87</f>
        <v>46973.217233547941</v>
      </c>
      <c r="Q95" s="295">
        <f>Flavors!Q87</f>
        <v>3.929859327095101E-3</v>
      </c>
    </row>
    <row r="96" spans="2:17" x14ac:dyDescent="0.25">
      <c r="B96" s="439"/>
      <c r="C96" s="18" t="s">
        <v>200</v>
      </c>
      <c r="D96" s="286">
        <f>Flavors!D88</f>
        <v>303393396.80130792</v>
      </c>
      <c r="E96" s="287">
        <f>Flavors!E88</f>
        <v>20240007.695076048</v>
      </c>
      <c r="F96" s="288">
        <f>Flavors!F88</f>
        <v>7.1480718486058872E-2</v>
      </c>
      <c r="G96" s="289">
        <f>Flavors!G88</f>
        <v>7.1104250837611405</v>
      </c>
      <c r="H96" s="290">
        <f>Flavors!H88</f>
        <v>0.33734416870773209</v>
      </c>
      <c r="I96" s="291">
        <f>Flavors!I88</f>
        <v>2.2849136833641888</v>
      </c>
      <c r="J96" s="289">
        <f>Flavors!J88</f>
        <v>7.8403364702541722E-3</v>
      </c>
      <c r="K96" s="292">
        <f>Flavors!K88</f>
        <v>3.4431637790450905E-3</v>
      </c>
      <c r="L96" s="293">
        <f>Flavors!L88</f>
        <v>693227723.79364932</v>
      </c>
      <c r="M96" s="294">
        <f>Flavors!M88</f>
        <v>48466688.377161384</v>
      </c>
      <c r="N96" s="295">
        <f>Flavors!N88</f>
        <v>7.5170002085895263E-2</v>
      </c>
      <c r="O96" s="296">
        <f>Flavors!O88</f>
        <v>142831148.90348059</v>
      </c>
      <c r="P96" s="287">
        <f>Flavors!P88</f>
        <v>9819735.0513359457</v>
      </c>
      <c r="Q96" s="295">
        <f>Flavors!Q88</f>
        <v>7.3826258716801207E-2</v>
      </c>
    </row>
    <row r="97" spans="2:17" x14ac:dyDescent="0.25">
      <c r="B97" s="439"/>
      <c r="C97" s="18" t="s">
        <v>201</v>
      </c>
      <c r="D97" s="286">
        <f>Flavors!D89</f>
        <v>61329157.540727906</v>
      </c>
      <c r="E97" s="287">
        <f>Flavors!E89</f>
        <v>-202192.31240332872</v>
      </c>
      <c r="F97" s="288">
        <f>Flavors!F89</f>
        <v>-3.2860048233289241E-3</v>
      </c>
      <c r="G97" s="289">
        <f>Flavors!G89</f>
        <v>1.4373298322939982</v>
      </c>
      <c r="H97" s="290">
        <f>Flavors!H89</f>
        <v>-3.4511323071304778E-2</v>
      </c>
      <c r="I97" s="291">
        <f>Flavors!I89</f>
        <v>2.0972453716768986</v>
      </c>
      <c r="J97" s="289">
        <f>Flavors!J89</f>
        <v>-0.10298265759905423</v>
      </c>
      <c r="K97" s="292">
        <f>Flavors!K89</f>
        <v>-4.6805447539427801E-2</v>
      </c>
      <c r="L97" s="293">
        <f>Flavors!L89</f>
        <v>128622291.80113496</v>
      </c>
      <c r="M97" s="294">
        <f>Flavors!M89</f>
        <v>-6760708.8249091655</v>
      </c>
      <c r="N97" s="295">
        <f>Flavors!N89</f>
        <v>-4.9937649436384138E-2</v>
      </c>
      <c r="O97" s="296">
        <f>Flavors!O89</f>
        <v>31916330.056272924</v>
      </c>
      <c r="P97" s="287">
        <f>Flavors!P89</f>
        <v>-678706.44585136324</v>
      </c>
      <c r="Q97" s="295">
        <f>Flavors!Q89</f>
        <v>-2.0822386433196064E-2</v>
      </c>
    </row>
    <row r="98" spans="2:17" x14ac:dyDescent="0.25">
      <c r="B98" s="439"/>
      <c r="C98" s="18" t="s">
        <v>202</v>
      </c>
      <c r="D98" s="286">
        <f>Flavors!D90</f>
        <v>16690527.791974368</v>
      </c>
      <c r="E98" s="287">
        <f>Flavors!E90</f>
        <v>-3033865.3393006194</v>
      </c>
      <c r="F98" s="288">
        <f>Flavors!F90</f>
        <v>-0.15381286101472619</v>
      </c>
      <c r="G98" s="289">
        <f>Flavors!G90</f>
        <v>0.39116456958022822</v>
      </c>
      <c r="H98" s="290">
        <f>Flavors!H90</f>
        <v>-8.0646525812763048E-2</v>
      </c>
      <c r="I98" s="291">
        <f>Flavors!I90</f>
        <v>2.2875004943619768</v>
      </c>
      <c r="J98" s="289">
        <f>Flavors!J90</f>
        <v>-3.7234023875896582E-2</v>
      </c>
      <c r="K98" s="292">
        <f>Flavors!K90</f>
        <v>-1.6016462776196751E-2</v>
      </c>
      <c r="L98" s="293">
        <f>Flavors!L90</f>
        <v>38179590.575303681</v>
      </c>
      <c r="M98" s="294">
        <f>Flavors!M90</f>
        <v>-7674386.9882652909</v>
      </c>
      <c r="N98" s="295">
        <f>Flavors!N90</f>
        <v>-0.16736578582798015</v>
      </c>
      <c r="O98" s="296">
        <f>Flavors!O90</f>
        <v>9248561.0237293299</v>
      </c>
      <c r="P98" s="287">
        <f>Flavors!P90</f>
        <v>-1419055.7781988923</v>
      </c>
      <c r="Q98" s="295">
        <f>Flavors!Q90</f>
        <v>-0.13302463001318074</v>
      </c>
    </row>
    <row r="99" spans="2:17" x14ac:dyDescent="0.25">
      <c r="B99" s="439"/>
      <c r="C99" s="18" t="s">
        <v>203</v>
      </c>
      <c r="D99" s="286">
        <f>Flavors!D91</f>
        <v>42088439.699953362</v>
      </c>
      <c r="E99" s="287">
        <f>Flavors!E91</f>
        <v>2767706.2669412568</v>
      </c>
      <c r="F99" s="288">
        <f>Flavors!F91</f>
        <v>7.0387961395898119E-2</v>
      </c>
      <c r="G99" s="289">
        <f>Flavors!G91</f>
        <v>0.98639818972364157</v>
      </c>
      <c r="H99" s="290">
        <f>Flavors!H91</f>
        <v>4.5839046067694067E-2</v>
      </c>
      <c r="I99" s="291">
        <f>Flavors!I91</f>
        <v>2.0225877254136364</v>
      </c>
      <c r="J99" s="289">
        <f>Flavors!J91</f>
        <v>-9.2497432700177296E-2</v>
      </c>
      <c r="K99" s="292">
        <f>Flavors!K91</f>
        <v>-4.3732249902724701E-2</v>
      </c>
      <c r="L99" s="293">
        <f>Flavors!L91</f>
        <v>85127561.518937662</v>
      </c>
      <c r="M99" s="294">
        <f>Flavors!M91</f>
        <v>1960861.8286241293</v>
      </c>
      <c r="N99" s="295">
        <f>Flavors!N91</f>
        <v>2.3577487575264598E-2</v>
      </c>
      <c r="O99" s="296">
        <f>Flavors!O91</f>
        <v>21356395.622925587</v>
      </c>
      <c r="P99" s="287">
        <f>Flavors!P91</f>
        <v>1170662.4809719175</v>
      </c>
      <c r="Q99" s="295">
        <f>Flavors!Q91</f>
        <v>5.7994548562560422E-2</v>
      </c>
    </row>
    <row r="100" spans="2:17" x14ac:dyDescent="0.25">
      <c r="B100" s="439"/>
      <c r="C100" s="18" t="s">
        <v>204</v>
      </c>
      <c r="D100" s="286">
        <f>Flavors!D92</f>
        <v>304759150.32283884</v>
      </c>
      <c r="E100" s="287">
        <f>Flavors!E92</f>
        <v>-9404892.5091765523</v>
      </c>
      <c r="F100" s="288">
        <f>Flavors!F92</f>
        <v>-2.9936247396094851E-2</v>
      </c>
      <c r="G100" s="289">
        <f>Flavors!G92</f>
        <v>7.1424333219103993</v>
      </c>
      <c r="H100" s="290">
        <f>Flavors!H92</f>
        <v>-0.37242810856051367</v>
      </c>
      <c r="I100" s="291">
        <f>Flavors!I92</f>
        <v>1.8995460257991115</v>
      </c>
      <c r="J100" s="289">
        <f>Flavors!J92</f>
        <v>-2.5831608276754903E-2</v>
      </c>
      <c r="K100" s="292">
        <f>Flavors!K92</f>
        <v>-1.341638534673923E-2</v>
      </c>
      <c r="L100" s="293">
        <f>Flavors!L92</f>
        <v>578904032.82166255</v>
      </c>
      <c r="M100" s="294">
        <f>Flavors!M92</f>
        <v>-25980388.677952409</v>
      </c>
      <c r="N100" s="295">
        <f>Flavors!N92</f>
        <v>-4.2950996511932731E-2</v>
      </c>
      <c r="O100" s="296">
        <f>Flavors!O92</f>
        <v>127946359.56662314</v>
      </c>
      <c r="P100" s="287">
        <f>Flavors!P92</f>
        <v>-4119676.0333039612</v>
      </c>
      <c r="Q100" s="295">
        <f>Flavors!Q92</f>
        <v>-3.1194061475305127E-2</v>
      </c>
    </row>
    <row r="101" spans="2:17" x14ac:dyDescent="0.25">
      <c r="B101" s="439"/>
      <c r="C101" s="18" t="s">
        <v>205</v>
      </c>
      <c r="D101" s="286">
        <f>Flavors!D93</f>
        <v>7959418.6264181901</v>
      </c>
      <c r="E101" s="287">
        <f>Flavors!E93</f>
        <v>-484535.74904748611</v>
      </c>
      <c r="F101" s="288">
        <f>Flavors!F93</f>
        <v>-5.7382563607322239E-2</v>
      </c>
      <c r="G101" s="289">
        <f>Flavors!G93</f>
        <v>0.18653949113633303</v>
      </c>
      <c r="H101" s="290">
        <f>Flavors!H93</f>
        <v>-1.5441443679854117E-2</v>
      </c>
      <c r="I101" s="291">
        <f>Flavors!I93</f>
        <v>2.124590355427951</v>
      </c>
      <c r="J101" s="289">
        <f>Flavors!J93</f>
        <v>0.16888060319031095</v>
      </c>
      <c r="K101" s="292">
        <f>Flavors!K93</f>
        <v>8.6352590407183336E-2</v>
      </c>
      <c r="L101" s="293">
        <f>Flavors!L93</f>
        <v>16910504.048501678</v>
      </c>
      <c r="M101" s="294">
        <f>Flavors!M93</f>
        <v>396580.12895376235</v>
      </c>
      <c r="N101" s="295">
        <f>Flavors!N93</f>
        <v>2.4014893788163891E-2</v>
      </c>
      <c r="O101" s="296">
        <f>Flavors!O93</f>
        <v>4021905.7755473712</v>
      </c>
      <c r="P101" s="287">
        <f>Flavors!P93</f>
        <v>-173092.18020466622</v>
      </c>
      <c r="Q101" s="295">
        <f>Flavors!Q93</f>
        <v>-4.1261564851856045E-2</v>
      </c>
    </row>
    <row r="102" spans="2:17" x14ac:dyDescent="0.25">
      <c r="B102" s="439"/>
      <c r="C102" s="18" t="s">
        <v>206</v>
      </c>
      <c r="D102" s="286">
        <f>Flavors!D94</f>
        <v>1704158.1102546728</v>
      </c>
      <c r="E102" s="287">
        <f>Flavors!E94</f>
        <v>-5089391.560272254</v>
      </c>
      <c r="F102" s="288">
        <f>Flavors!F94</f>
        <v>-0.74915056297476179</v>
      </c>
      <c r="G102" s="289">
        <f>Flavors!G94</f>
        <v>3.9939196770935034E-2</v>
      </c>
      <c r="H102" s="290">
        <f>Flavors!H94</f>
        <v>-0.12256375530091991</v>
      </c>
      <c r="I102" s="291">
        <f>Flavors!I94</f>
        <v>2.0200392840911183</v>
      </c>
      <c r="J102" s="289">
        <f>Flavors!J94</f>
        <v>-3.1703097037502292E-2</v>
      </c>
      <c r="K102" s="292">
        <f>Flavors!K94</f>
        <v>-1.5451792256717474E-2</v>
      </c>
      <c r="L102" s="293">
        <f>Flavors!L94</f>
        <v>3442466.3290169225</v>
      </c>
      <c r="M102" s="294">
        <f>Flavors!M94</f>
        <v>-10496147.448305551</v>
      </c>
      <c r="N102" s="295">
        <f>Flavors!N94</f>
        <v>-0.75302663636339018</v>
      </c>
      <c r="O102" s="296">
        <f>Flavors!O94</f>
        <v>852079.05512733641</v>
      </c>
      <c r="P102" s="287">
        <f>Flavors!P94</f>
        <v>-2544695.780136127</v>
      </c>
      <c r="Q102" s="295">
        <f>Flavors!Q94</f>
        <v>-0.74915056297476179</v>
      </c>
    </row>
    <row r="103" spans="2:17" x14ac:dyDescent="0.25">
      <c r="B103" s="439"/>
      <c r="C103" s="18" t="s">
        <v>207</v>
      </c>
      <c r="D103" s="286">
        <f>Flavors!D95</f>
        <v>208343.35630792519</v>
      </c>
      <c r="E103" s="287">
        <f>Flavors!E95</f>
        <v>-294894.23228051525</v>
      </c>
      <c r="F103" s="288">
        <f>Flavors!F95</f>
        <v>-0.58599404926742604</v>
      </c>
      <c r="G103" s="289">
        <f>Flavors!G95</f>
        <v>4.8828018089564105E-3</v>
      </c>
      <c r="H103" s="290">
        <f>Flavors!H95</f>
        <v>-7.1547334568746986E-3</v>
      </c>
      <c r="I103" s="291">
        <f>Flavors!I95</f>
        <v>4.2674064670187901</v>
      </c>
      <c r="J103" s="289">
        <f>Flavors!J95</f>
        <v>1.3827793223235556</v>
      </c>
      <c r="K103" s="292">
        <f>Flavors!K95</f>
        <v>0.47936154413108684</v>
      </c>
      <c r="L103" s="293">
        <f>Flavors!L95</f>
        <v>889085.78606884007</v>
      </c>
      <c r="M103" s="294">
        <f>Flavors!M95</f>
        <v>-562567.022204348</v>
      </c>
      <c r="N103" s="295">
        <f>Flavors!N95</f>
        <v>-0.38753551744480069</v>
      </c>
      <c r="O103" s="296">
        <f>Flavors!O95</f>
        <v>111170.03724336624</v>
      </c>
      <c r="P103" s="287">
        <f>Flavors!P95</f>
        <v>-205830.01856037567</v>
      </c>
      <c r="Q103" s="295">
        <f>Flavors!Q95</f>
        <v>-0.6493059379390369</v>
      </c>
    </row>
    <row r="104" spans="2:17" x14ac:dyDescent="0.25">
      <c r="B104" s="439"/>
      <c r="C104" s="18" t="s">
        <v>208</v>
      </c>
      <c r="D104" s="286">
        <f>Flavors!D96</f>
        <v>54539401.507611968</v>
      </c>
      <c r="E104" s="287">
        <f>Flavors!E96</f>
        <v>1917157.4305686206</v>
      </c>
      <c r="F104" s="288">
        <f>Flavors!F96</f>
        <v>3.6432452933055123E-2</v>
      </c>
      <c r="G104" s="289">
        <f>Flavors!G96</f>
        <v>1.2782029293373618</v>
      </c>
      <c r="H104" s="290">
        <f>Flavors!H96</f>
        <v>1.94692154640419E-2</v>
      </c>
      <c r="I104" s="291">
        <f>Flavors!I96</f>
        <v>2.1934289164778407</v>
      </c>
      <c r="J104" s="289">
        <f>Flavors!J96</f>
        <v>2.9459439570374002E-2</v>
      </c>
      <c r="K104" s="292">
        <f>Flavors!K96</f>
        <v>1.3613611413999494E-2</v>
      </c>
      <c r="L104" s="293">
        <f>Flavors!L96</f>
        <v>119628300.35419123</v>
      </c>
      <c r="M104" s="294">
        <f>Flavors!M96</f>
        <v>5755370.3650947064</v>
      </c>
      <c r="N104" s="295">
        <f>Flavors!N96</f>
        <v>5.0542041604144113E-2</v>
      </c>
      <c r="O104" s="296">
        <f>Flavors!O96</f>
        <v>28983010.248658143</v>
      </c>
      <c r="P104" s="287">
        <f>Flavors!P96</f>
        <v>1774836.6107268073</v>
      </c>
      <c r="Q104" s="295">
        <f>Flavors!Q96</f>
        <v>6.5231743752637628E-2</v>
      </c>
    </row>
    <row r="105" spans="2:17" x14ac:dyDescent="0.25">
      <c r="B105" s="439"/>
      <c r="C105" s="18" t="s">
        <v>209</v>
      </c>
      <c r="D105" s="286">
        <f>Flavors!D97</f>
        <v>1783345261.5156622</v>
      </c>
      <c r="E105" s="287">
        <f>Flavors!E97</f>
        <v>39526778.582649708</v>
      </c>
      <c r="F105" s="288">
        <f>Flavors!F97</f>
        <v>2.2666796440973438E-2</v>
      </c>
      <c r="G105" s="289">
        <f>Flavors!G97</f>
        <v>41.795052279242199</v>
      </c>
      <c r="H105" s="290">
        <f>Flavors!H97</f>
        <v>8.2594860483276022E-2</v>
      </c>
      <c r="I105" s="291">
        <f>Flavors!I97</f>
        <v>2.5646459776562991</v>
      </c>
      <c r="J105" s="289">
        <f>Flavors!J97</f>
        <v>6.4930613716894126E-2</v>
      </c>
      <c r="K105" s="292">
        <f>Flavors!K97</f>
        <v>2.5975202878525852E-2</v>
      </c>
      <c r="L105" s="293">
        <f>Flavors!L97</f>
        <v>4573649251.718564</v>
      </c>
      <c r="M105" s="294">
        <f>Flavors!M97</f>
        <v>214599398.009408</v>
      </c>
      <c r="N105" s="295">
        <f>Flavors!N97</f>
        <v>4.9230773955659939E-2</v>
      </c>
      <c r="O105" s="296">
        <f>Flavors!O97</f>
        <v>1060100892.3087006</v>
      </c>
      <c r="P105" s="287">
        <f>Flavors!P97</f>
        <v>25176952.157801867</v>
      </c>
      <c r="Q105" s="295">
        <f>Flavors!Q97</f>
        <v>2.4327345402920045E-2</v>
      </c>
    </row>
    <row r="106" spans="2:17" x14ac:dyDescent="0.25">
      <c r="B106" s="439"/>
      <c r="C106" s="18" t="s">
        <v>210</v>
      </c>
      <c r="D106" s="286">
        <f>Flavors!D98</f>
        <v>56682786.370571546</v>
      </c>
      <c r="E106" s="287">
        <f>Flavors!E98</f>
        <v>-2139266.9487999901</v>
      </c>
      <c r="F106" s="288">
        <f>Flavors!F98</f>
        <v>-3.6368450743889238E-2</v>
      </c>
      <c r="G106" s="289">
        <f>Flavors!G98</f>
        <v>1.3284359853445846</v>
      </c>
      <c r="H106" s="290">
        <f>Flavors!H98</f>
        <v>-7.859830083949304E-2</v>
      </c>
      <c r="I106" s="291">
        <f>Flavors!I98</f>
        <v>2.3817610897596579</v>
      </c>
      <c r="J106" s="289">
        <f>Flavors!J98</f>
        <v>5.7677440744254405E-2</v>
      </c>
      <c r="K106" s="292">
        <f>Flavors!K98</f>
        <v>2.4817282617469218E-2</v>
      </c>
      <c r="L106" s="293">
        <f>Flavors!L98</f>
        <v>135004855.03658637</v>
      </c>
      <c r="M106" s="294">
        <f>Flavors!M98</f>
        <v>-1702517.2844772637</v>
      </c>
      <c r="N106" s="295">
        <f>Flavors!N98</f>
        <v>-1.2453734246890669E-2</v>
      </c>
      <c r="O106" s="296">
        <f>Flavors!O98</f>
        <v>31065444.504617948</v>
      </c>
      <c r="P106" s="287">
        <f>Flavors!P98</f>
        <v>-640843.26378779486</v>
      </c>
      <c r="Q106" s="295">
        <f>Flavors!Q98</f>
        <v>-2.0211866758693013E-2</v>
      </c>
    </row>
    <row r="107" spans="2:17" x14ac:dyDescent="0.25">
      <c r="B107" s="439"/>
      <c r="C107" s="18" t="s">
        <v>211</v>
      </c>
      <c r="D107" s="286">
        <f>Flavors!D99</f>
        <v>179987.98323519566</v>
      </c>
      <c r="E107" s="287">
        <f>Flavors!E99</f>
        <v>-2202720.3094350542</v>
      </c>
      <c r="F107" s="288">
        <f>Flavors!F99</f>
        <v>-0.92446075594361277</v>
      </c>
      <c r="G107" s="289">
        <f>Flavors!G99</f>
        <v>4.2182561791522738E-3</v>
      </c>
      <c r="H107" s="290">
        <f>Flavors!H99</f>
        <v>-5.2776562474315065E-2</v>
      </c>
      <c r="I107" s="291">
        <f>Flavors!I99</f>
        <v>2.143960707009128</v>
      </c>
      <c r="J107" s="289">
        <f>Flavors!J99</f>
        <v>4.0467884077253213E-2</v>
      </c>
      <c r="K107" s="292">
        <f>Flavors!K99</f>
        <v>1.9238422701556245E-2</v>
      </c>
      <c r="L107" s="293">
        <f>Flavors!L99</f>
        <v>385887.16379007715</v>
      </c>
      <c r="M107" s="294">
        <f>Flavors!M99</f>
        <v>-4626122.628982055</v>
      </c>
      <c r="N107" s="295">
        <f>Flavors!N99</f>
        <v>-0.92300750003590004</v>
      </c>
      <c r="O107" s="296">
        <f>Flavors!O99</f>
        <v>89993.991617597829</v>
      </c>
      <c r="P107" s="287">
        <f>Flavors!P99</f>
        <v>-1101360.1547175271</v>
      </c>
      <c r="Q107" s="295">
        <f>Flavors!Q99</f>
        <v>-0.92446075594361277</v>
      </c>
    </row>
    <row r="108" spans="2:17" x14ac:dyDescent="0.25">
      <c r="B108" s="439"/>
      <c r="C108" s="18" t="s">
        <v>212</v>
      </c>
      <c r="D108" s="286">
        <f>Flavors!D100</f>
        <v>444479060.47874141</v>
      </c>
      <c r="E108" s="287">
        <f>Flavors!E100</f>
        <v>37663371.445125461</v>
      </c>
      <c r="F108" s="288">
        <f>Flavors!F100</f>
        <v>9.2580921681251246E-2</v>
      </c>
      <c r="G108" s="289">
        <f>Flavors!G100</f>
        <v>10.416954008080783</v>
      </c>
      <c r="H108" s="290">
        <f>Flavors!H100</f>
        <v>0.68584823521598182</v>
      </c>
      <c r="I108" s="291">
        <f>Flavors!I100</f>
        <v>2.1864608934928276</v>
      </c>
      <c r="J108" s="289">
        <f>Flavors!J100</f>
        <v>3.1667245604132699E-2</v>
      </c>
      <c r="K108" s="292">
        <f>Flavors!K100</f>
        <v>1.4696184776282791E-2</v>
      </c>
      <c r="L108" s="293">
        <f>Flavors!L100</f>
        <v>971836083.7132014</v>
      </c>
      <c r="M108" s="294">
        <f>Flavors!M100</f>
        <v>95232221.122103214</v>
      </c>
      <c r="N108" s="295">
        <f>Flavors!N100</f>
        <v>0.10863769278932024</v>
      </c>
      <c r="O108" s="296">
        <f>Flavors!O100</f>
        <v>204566251.53915781</v>
      </c>
      <c r="P108" s="287">
        <f>Flavors!P100</f>
        <v>18266130.649288595</v>
      </c>
      <c r="Q108" s="295">
        <f>Flavors!Q100</f>
        <v>9.8046799766096593E-2</v>
      </c>
    </row>
    <row r="109" spans="2:17" x14ac:dyDescent="0.25">
      <c r="B109" s="439"/>
      <c r="C109" s="18" t="s">
        <v>213</v>
      </c>
      <c r="D109" s="286">
        <f>Flavors!D101</f>
        <v>4170978.5539697553</v>
      </c>
      <c r="E109" s="287">
        <f>Flavors!E101</f>
        <v>2008832.111612692</v>
      </c>
      <c r="F109" s="288">
        <f>Flavors!F101</f>
        <v>0.92909160649764511</v>
      </c>
      <c r="G109" s="289">
        <f>Flavors!G101</f>
        <v>9.7752392921718542E-2</v>
      </c>
      <c r="H109" s="290">
        <f>Flavors!H101</f>
        <v>4.6033454114367559E-2</v>
      </c>
      <c r="I109" s="291">
        <f>Flavors!I101</f>
        <v>1.9786429110691472</v>
      </c>
      <c r="J109" s="289">
        <f>Flavors!J101</f>
        <v>-7.8158107728849791E-2</v>
      </c>
      <c r="K109" s="292">
        <f>Flavors!K101</f>
        <v>-3.7999839077542709E-2</v>
      </c>
      <c r="L109" s="293">
        <f>Flavors!L101</f>
        <v>8252877.148033699</v>
      </c>
      <c r="M109" s="294">
        <f>Flavors!M101</f>
        <v>3805772.142603226</v>
      </c>
      <c r="N109" s="295">
        <f>Flavors!N101</f>
        <v>0.85578643588489611</v>
      </c>
      <c r="O109" s="296">
        <f>Flavors!O101</f>
        <v>2085489.2769848777</v>
      </c>
      <c r="P109" s="287">
        <f>Flavors!P101</f>
        <v>1004416.055806346</v>
      </c>
      <c r="Q109" s="295">
        <f>Flavors!Q101</f>
        <v>0.92909160649764511</v>
      </c>
    </row>
    <row r="110" spans="2:17" x14ac:dyDescent="0.25">
      <c r="B110" s="439"/>
      <c r="C110" s="18" t="s">
        <v>214</v>
      </c>
      <c r="D110" s="286">
        <f>Flavors!D102</f>
        <v>949660324.74782348</v>
      </c>
      <c r="E110" s="287">
        <f>Flavors!E102</f>
        <v>-16696884.314731717</v>
      </c>
      <c r="F110" s="288">
        <f>Flavors!F102</f>
        <v>-1.7278170181944469E-2</v>
      </c>
      <c r="G110" s="289">
        <f>Flavors!G102</f>
        <v>22.256544359012118</v>
      </c>
      <c r="H110" s="290">
        <f>Flavors!H102</f>
        <v>-0.85889702943713786</v>
      </c>
      <c r="I110" s="291">
        <f>Flavors!I102</f>
        <v>1.9376579822134221</v>
      </c>
      <c r="J110" s="289">
        <f>Flavors!J102</f>
        <v>-6.6433505532552672E-3</v>
      </c>
      <c r="K110" s="292">
        <f>Flavors!K102</f>
        <v>-3.4168317643448794E-3</v>
      </c>
      <c r="L110" s="293">
        <f>Flavors!L102</f>
        <v>1840116908.6390109</v>
      </c>
      <c r="M110" s="294">
        <f>Flavors!M102</f>
        <v>-38772700.870001793</v>
      </c>
      <c r="N110" s="295">
        <f>Flavors!N102</f>
        <v>-2.0635965345581847E-2</v>
      </c>
      <c r="O110" s="296">
        <f>Flavors!O102</f>
        <v>388065379.61309803</v>
      </c>
      <c r="P110" s="287">
        <f>Flavors!P102</f>
        <v>-7598149.1953138113</v>
      </c>
      <c r="Q110" s="295">
        <f>Flavors!Q102</f>
        <v>-1.9203562224187173E-2</v>
      </c>
    </row>
    <row r="111" spans="2:17" ht="15" thickBot="1" x14ac:dyDescent="0.3">
      <c r="B111" s="439"/>
      <c r="C111" s="21" t="s">
        <v>215</v>
      </c>
      <c r="D111" s="338">
        <f>Flavors!D103</f>
        <v>25825561.198783193</v>
      </c>
      <c r="E111" s="339">
        <f>Flavors!E103</f>
        <v>-2190020.0557536893</v>
      </c>
      <c r="F111" s="340">
        <f>Flavors!F103</f>
        <v>-7.8171501631758372E-2</v>
      </c>
      <c r="G111" s="341">
        <f>Flavors!G103</f>
        <v>0.60525614626443591</v>
      </c>
      <c r="H111" s="342">
        <f>Flavors!H103</f>
        <v>-6.4881687219315087E-2</v>
      </c>
      <c r="I111" s="343">
        <f>Flavors!I103</f>
        <v>2.6888608017598821</v>
      </c>
      <c r="J111" s="341">
        <f>Flavors!J103</f>
        <v>0.45972517593768814</v>
      </c>
      <c r="K111" s="344">
        <f>Flavors!K103</f>
        <v>0.20623472641693716</v>
      </c>
      <c r="L111" s="345">
        <f>Flavors!L103</f>
        <v>69441339.190859079</v>
      </c>
      <c r="M111" s="346">
        <f>Flavors!M103</f>
        <v>6990808.938254483</v>
      </c>
      <c r="N111" s="347">
        <f>Flavors!N103</f>
        <v>0.11194154653255199</v>
      </c>
      <c r="O111" s="348">
        <f>Flavors!O103</f>
        <v>15540814.308432557</v>
      </c>
      <c r="P111" s="339">
        <f>Flavors!P103</f>
        <v>961769.00272687338</v>
      </c>
      <c r="Q111" s="347">
        <f>Flavors!Q103</f>
        <v>6.5969271825396802E-2</v>
      </c>
    </row>
    <row r="112" spans="2:17" x14ac:dyDescent="0.25">
      <c r="B112" s="438" t="s">
        <v>285</v>
      </c>
      <c r="C112" s="24" t="s">
        <v>286</v>
      </c>
      <c r="D112" s="183">
        <f>'NB vs PL'!D17</f>
        <v>2745934571.9570708</v>
      </c>
      <c r="E112" s="23">
        <f>'NB vs PL'!E17</f>
        <v>45347976.084226131</v>
      </c>
      <c r="F112" s="194">
        <f>'NB vs PL'!F17</f>
        <v>1.6791898528093454E-2</v>
      </c>
      <c r="G112" s="202">
        <f>'NB vs PL'!G17</f>
        <v>64.354604499178407</v>
      </c>
      <c r="H112" s="217">
        <f>'NB vs PL'!H17</f>
        <v>-0.24392137293465055</v>
      </c>
      <c r="I112" s="198">
        <f>'NB vs PL'!I17</f>
        <v>2.4059691694307084</v>
      </c>
      <c r="J112" s="202">
        <f>'NB vs PL'!J17</f>
        <v>4.7704221288646487E-2</v>
      </c>
      <c r="K112" s="205">
        <f>'NB vs PL'!K17</f>
        <v>2.0228524927290225E-2</v>
      </c>
      <c r="L112" s="207">
        <f>'NB vs PL'!L17</f>
        <v>6606633921.4026213</v>
      </c>
      <c r="M112" s="211">
        <f>'NB vs PL'!M17</f>
        <v>237935212.93340015</v>
      </c>
      <c r="N112" s="209">
        <f>'NB vs PL'!N17</f>
        <v>3.7360098793335787E-2</v>
      </c>
      <c r="O112" s="22">
        <f>'NB vs PL'!O17</f>
        <v>1354812733.9239051</v>
      </c>
      <c r="P112" s="23">
        <f>'NB vs PL'!P17</f>
        <v>38732673.719299078</v>
      </c>
      <c r="Q112" s="209">
        <f>'NB vs PL'!Q17</f>
        <v>2.9430332462659949E-2</v>
      </c>
    </row>
    <row r="113" spans="2:17" ht="15" thickBot="1" x14ac:dyDescent="0.3">
      <c r="B113" s="440"/>
      <c r="C113" s="25" t="s">
        <v>197</v>
      </c>
      <c r="D113" s="184">
        <f>'NB vs PL'!D18</f>
        <v>1520946707.6754239</v>
      </c>
      <c r="E113" s="17">
        <f>'NB vs PL'!E18</f>
        <v>40963299.181288958</v>
      </c>
      <c r="F113" s="195">
        <f>'NB vs PL'!F18</f>
        <v>2.7678215138214703E-2</v>
      </c>
      <c r="G113" s="203">
        <f>'NB vs PL'!G18</f>
        <v>35.645395500818083</v>
      </c>
      <c r="H113" s="218">
        <f>'NB vs PL'!H18</f>
        <v>0.24392137293274629</v>
      </c>
      <c r="I113" s="199">
        <f>'NB vs PL'!I18</f>
        <v>2.1019690732362037</v>
      </c>
      <c r="J113" s="203">
        <f>'NB vs PL'!J18</f>
        <v>3.1841068957055629E-2</v>
      </c>
      <c r="K113" s="206">
        <f>'NB vs PL'!K18</f>
        <v>1.5381207776155465E-2</v>
      </c>
      <c r="L113" s="208">
        <f>'NB vs PL'!L18</f>
        <v>3196982941.5741663</v>
      </c>
      <c r="M113" s="212">
        <f>'NB vs PL'!M18</f>
        <v>133227841.7819519</v>
      </c>
      <c r="N113" s="210">
        <f>'NB vs PL'!N18</f>
        <v>4.3485147292284393E-2</v>
      </c>
      <c r="O113" s="16">
        <f>'NB vs PL'!O18</f>
        <v>834683230.68153238</v>
      </c>
      <c r="P113" s="17">
        <f>'NB vs PL'!P18</f>
        <v>18049463.591221094</v>
      </c>
      <c r="Q113" s="210">
        <f>'NB vs PL'!Q18</f>
        <v>2.2102274383695684E-2</v>
      </c>
    </row>
    <row r="114" spans="2:17" x14ac:dyDescent="0.25">
      <c r="B114" s="439" t="s">
        <v>287</v>
      </c>
      <c r="C114" s="13" t="s">
        <v>39</v>
      </c>
      <c r="D114" s="162">
        <f>Size!D37</f>
        <v>172694676.73030695</v>
      </c>
      <c r="E114" s="32">
        <f>Size!E37</f>
        <v>40731025.57434459</v>
      </c>
      <c r="F114" s="196">
        <f>Size!F37</f>
        <v>0.30865336945100347</v>
      </c>
      <c r="G114" s="204">
        <f>Size!G37</f>
        <v>4.0473279056213878</v>
      </c>
      <c r="H114" s="219">
        <f>Size!H37</f>
        <v>0.89073320637912179</v>
      </c>
      <c r="I114" s="200">
        <f>Size!I37</f>
        <v>3.4801228010075516</v>
      </c>
      <c r="J114" s="204">
        <f>Size!J37</f>
        <v>0.22253278187942405</v>
      </c>
      <c r="K114" s="186">
        <f>Size!K37</f>
        <v>6.8312089788076971E-2</v>
      </c>
      <c r="L114" s="187">
        <f>Size!L37</f>
        <v>600998682.10176945</v>
      </c>
      <c r="M114" s="188">
        <f>Size!M37</f>
        <v>171115209.20840049</v>
      </c>
      <c r="N114" s="189">
        <f>Size!N37</f>
        <v>0.39805021592640988</v>
      </c>
      <c r="O114" s="31">
        <f>Size!O37</f>
        <v>114472273.44744639</v>
      </c>
      <c r="P114" s="32">
        <f>Size!P37</f>
        <v>27254427.587520927</v>
      </c>
      <c r="Q114" s="189">
        <f>Size!Q37</f>
        <v>0.31248682329637417</v>
      </c>
    </row>
    <row r="115" spans="2:17" x14ac:dyDescent="0.25">
      <c r="B115" s="439"/>
      <c r="C115" s="18" t="s">
        <v>234</v>
      </c>
      <c r="D115" s="27">
        <f>Size!D38</f>
        <v>2398225399.4010086</v>
      </c>
      <c r="E115" s="309">
        <f>Size!E38</f>
        <v>28447510.0684762</v>
      </c>
      <c r="F115" s="310">
        <f>Size!F38</f>
        <v>1.2004293818645036E-2</v>
      </c>
      <c r="G115" s="311">
        <f>Size!G38</f>
        <v>56.20558066259305</v>
      </c>
      <c r="H115" s="215">
        <f>Size!H38</f>
        <v>-0.47994037537662848</v>
      </c>
      <c r="I115" s="312">
        <f>Size!I38</f>
        <v>2.0991315974228835</v>
      </c>
      <c r="J115" s="311">
        <f>Size!J38</f>
        <v>7.5604795788293266E-3</v>
      </c>
      <c r="K115" s="313">
        <f>Size!K38</f>
        <v>3.6147370339587133E-3</v>
      </c>
      <c r="L115" s="180">
        <f>Size!L38</f>
        <v>5034190713.6247721</v>
      </c>
      <c r="M115" s="314">
        <f>Size!M38</f>
        <v>77631724.591403961</v>
      </c>
      <c r="N115" s="173">
        <f>Size!N38</f>
        <v>1.5662423218036542E-2</v>
      </c>
      <c r="O115" s="315">
        <f>Size!O38</f>
        <v>1207859915.3783829</v>
      </c>
      <c r="P115" s="309">
        <f>Size!P38</f>
        <v>17258965.035711288</v>
      </c>
      <c r="Q115" s="173">
        <f>Size!Q38</f>
        <v>1.4496011472814561E-2</v>
      </c>
    </row>
    <row r="116" spans="2:17" x14ac:dyDescent="0.25">
      <c r="B116" s="439"/>
      <c r="C116" s="18" t="s">
        <v>235</v>
      </c>
      <c r="D116" s="27">
        <f>Size!D39</f>
        <v>71419060.281548932</v>
      </c>
      <c r="E116" s="309">
        <f>Size!E39</f>
        <v>-9742658.1781200022</v>
      </c>
      <c r="F116" s="310">
        <f>Size!F39</f>
        <v>-0.12004006769473895</v>
      </c>
      <c r="G116" s="311">
        <f>Size!G39</f>
        <v>1.6738000333512377</v>
      </c>
      <c r="H116" s="215">
        <f>Size!H39</f>
        <v>-0.26760313355870391</v>
      </c>
      <c r="I116" s="312">
        <f>Size!I39</f>
        <v>2.5494310741404882</v>
      </c>
      <c r="J116" s="311">
        <f>Size!J39</f>
        <v>-0.1989214779004933</v>
      </c>
      <c r="K116" s="313">
        <f>Size!K39</f>
        <v>-7.2378442770295329E-2</v>
      </c>
      <c r="L116" s="180">
        <f>Size!L39</f>
        <v>182077971.56769356</v>
      </c>
      <c r="M116" s="314">
        <f>Size!M39</f>
        <v>-40983044.488969177</v>
      </c>
      <c r="N116" s="173">
        <f>Size!N39</f>
        <v>-0.18373019729524823</v>
      </c>
      <c r="O116" s="315">
        <f>Size!O39</f>
        <v>23568047.126641423</v>
      </c>
      <c r="P116" s="309">
        <f>Size!P39</f>
        <v>-3853719.9408653378</v>
      </c>
      <c r="Q116" s="173">
        <f>Size!Q39</f>
        <v>-0.14053506950803976</v>
      </c>
    </row>
    <row r="117" spans="2:17" x14ac:dyDescent="0.25">
      <c r="B117" s="439"/>
      <c r="C117" s="18" t="s">
        <v>236</v>
      </c>
      <c r="D117" s="27">
        <f>Size!D40</f>
        <v>52235765.257830918</v>
      </c>
      <c r="E117" s="309">
        <f>Size!E40</f>
        <v>2786106.5747734085</v>
      </c>
      <c r="F117" s="310">
        <f>Size!F40</f>
        <v>5.6342281200173115E-2</v>
      </c>
      <c r="G117" s="311">
        <f>Size!G40</f>
        <v>1.2242141703630463</v>
      </c>
      <c r="H117" s="215">
        <f>Size!H40</f>
        <v>4.1369280039427192E-2</v>
      </c>
      <c r="I117" s="312">
        <f>Size!I40</f>
        <v>1.8792413100330931</v>
      </c>
      <c r="J117" s="311">
        <f>Size!J40</f>
        <v>2.6358187874526484E-2</v>
      </c>
      <c r="K117" s="313">
        <f>Size!K40</f>
        <v>1.422549947123475E-2</v>
      </c>
      <c r="L117" s="180">
        <f>Size!L40</f>
        <v>98163607.933707312</v>
      </c>
      <c r="M117" s="314">
        <f>Size!M40</f>
        <v>6539169.963368237</v>
      </c>
      <c r="N117" s="173">
        <f>Size!N40</f>
        <v>7.1369277762829128E-2</v>
      </c>
      <c r="O117" s="315">
        <f>Size!O40</f>
        <v>14622254.013901532</v>
      </c>
      <c r="P117" s="309">
        <f>Size!P40</f>
        <v>788413.61063116789</v>
      </c>
      <c r="Q117" s="173">
        <f>Size!Q40</f>
        <v>5.6991665918365256E-2</v>
      </c>
    </row>
    <row r="118" spans="2:17" x14ac:dyDescent="0.25">
      <c r="B118" s="439"/>
      <c r="C118" s="18" t="s">
        <v>237</v>
      </c>
      <c r="D118" s="27">
        <f>Size!D41</f>
        <v>1025383377.5277681</v>
      </c>
      <c r="E118" s="309">
        <f>Size!E41</f>
        <v>14303588.913118958</v>
      </c>
      <c r="F118" s="310">
        <f>Size!F41</f>
        <v>1.4146844862478461E-2</v>
      </c>
      <c r="G118" s="311">
        <f>Size!G41</f>
        <v>24.031214142804743</v>
      </c>
      <c r="H118" s="215">
        <f>Size!H41</f>
        <v>-0.15399953758978668</v>
      </c>
      <c r="I118" s="312">
        <f>Size!I41</f>
        <v>1.6742679421576052</v>
      </c>
      <c r="J118" s="311">
        <f>Size!J41</f>
        <v>6.0682659809002226E-2</v>
      </c>
      <c r="K118" s="313">
        <f>Size!K41</f>
        <v>3.7607345873084251E-2</v>
      </c>
      <c r="L118" s="180">
        <f>Size!L41</f>
        <v>1716766517.4160311</v>
      </c>
      <c r="M118" s="314">
        <f>Size!M41</f>
        <v>85303051.227296591</v>
      </c>
      <c r="N118" s="173">
        <f>Size!N41</f>
        <v>5.2286216023318767E-2</v>
      </c>
      <c r="O118" s="315">
        <f>Size!O41</f>
        <v>255521798.28498113</v>
      </c>
      <c r="P118" s="309">
        <f>Size!P41</f>
        <v>3524374.6022903323</v>
      </c>
      <c r="Q118" s="173">
        <f>Size!Q41</f>
        <v>1.3985756484273195E-2</v>
      </c>
    </row>
    <row r="119" spans="2:17" x14ac:dyDescent="0.25">
      <c r="B119" s="439"/>
      <c r="C119" s="18" t="s">
        <v>238</v>
      </c>
      <c r="D119" s="27">
        <f>Size!D42</f>
        <v>480888738.56086534</v>
      </c>
      <c r="E119" s="309">
        <f>Size!E42</f>
        <v>17116430.874846458</v>
      </c>
      <c r="F119" s="310">
        <f>Size!F42</f>
        <v>3.6906970492154849E-2</v>
      </c>
      <c r="G119" s="311">
        <f>Size!G42</f>
        <v>11.270262916765924</v>
      </c>
      <c r="H119" s="215">
        <f>Size!H42</f>
        <v>0.17674439652682317</v>
      </c>
      <c r="I119" s="312">
        <f>Size!I42</f>
        <v>4.2733421833227752</v>
      </c>
      <c r="J119" s="311">
        <f>Size!J42</f>
        <v>2.8666397209761385E-2</v>
      </c>
      <c r="K119" s="313">
        <f>Size!K42</f>
        <v>6.7534951205336057E-3</v>
      </c>
      <c r="L119" s="180">
        <f>Size!L42</f>
        <v>2055002131.9770234</v>
      </c>
      <c r="M119" s="314">
        <f>Size!M42</f>
        <v>86439047.272424698</v>
      </c>
      <c r="N119" s="173">
        <f>Size!N42</f>
        <v>4.3909716657820841E-2</v>
      </c>
      <c r="O119" s="315">
        <f>Size!O42</f>
        <v>564371171.43578124</v>
      </c>
      <c r="P119" s="309">
        <f>Size!P42</f>
        <v>14396394.862820029</v>
      </c>
      <c r="Q119" s="173">
        <f>Size!Q42</f>
        <v>2.6176463859902424E-2</v>
      </c>
    </row>
    <row r="120" spans="2:17" ht="15" thickBot="1" x14ac:dyDescent="0.3">
      <c r="B120" s="439"/>
      <c r="C120" s="21" t="s">
        <v>239</v>
      </c>
      <c r="D120" s="316">
        <f>Size!D43</f>
        <v>66034261.873108655</v>
      </c>
      <c r="E120" s="317">
        <f>Size!E43</f>
        <v>-7330728.5619356483</v>
      </c>
      <c r="F120" s="318">
        <f>Size!F43</f>
        <v>-9.9921345569125491E-2</v>
      </c>
      <c r="G120" s="319">
        <f>Size!G43</f>
        <v>1.5476001684957554</v>
      </c>
      <c r="H120" s="320">
        <f>Size!H43</f>
        <v>-0.20730383642239758</v>
      </c>
      <c r="I120" s="321">
        <f>Size!I43</f>
        <v>1.8097039338143994</v>
      </c>
      <c r="J120" s="319">
        <f>Size!J43</f>
        <v>2.0030948978496887E-2</v>
      </c>
      <c r="K120" s="322">
        <f>Size!K43</f>
        <v>1.1192519051369349E-2</v>
      </c>
      <c r="L120" s="323">
        <f>Size!L43</f>
        <v>119502463.47829494</v>
      </c>
      <c r="M120" s="324">
        <f>Size!M43</f>
        <v>-11796877.936048239</v>
      </c>
      <c r="N120" s="325">
        <f>Size!N43</f>
        <v>-8.9847198081677085E-2</v>
      </c>
      <c r="O120" s="326">
        <f>Size!O43</f>
        <v>10170699.711641908</v>
      </c>
      <c r="P120" s="317">
        <f>Size!P43</f>
        <v>-1496523.6542482376</v>
      </c>
      <c r="Q120" s="325">
        <f>Size!Q43</f>
        <v>-0.12826733553618402</v>
      </c>
    </row>
    <row r="121" spans="2:17" x14ac:dyDescent="0.25">
      <c r="B121" s="438" t="s">
        <v>35</v>
      </c>
      <c r="C121" s="24" t="s">
        <v>288</v>
      </c>
      <c r="D121" s="183">
        <f>Organic!D17</f>
        <v>182129781.72973195</v>
      </c>
      <c r="E121" s="23">
        <f>Organic!E17</f>
        <v>-9805645.9122948349</v>
      </c>
      <c r="F121" s="194">
        <f>Organic!F17</f>
        <v>-5.1088254173601869E-2</v>
      </c>
      <c r="G121" s="202">
        <f>Organic!G17</f>
        <v>4.2684520565196582</v>
      </c>
      <c r="H121" s="217">
        <f>Organic!H17</f>
        <v>-0.32267851757741361</v>
      </c>
      <c r="I121" s="198">
        <f>Organic!I17</f>
        <v>3.0766917424768394</v>
      </c>
      <c r="J121" s="202">
        <f>Organic!J17</f>
        <v>0.61685366175364242</v>
      </c>
      <c r="K121" s="205">
        <f>Organic!K17</f>
        <v>0.25077002693294603</v>
      </c>
      <c r="L121" s="207">
        <f>Organic!L17</f>
        <v>560357195.50697541</v>
      </c>
      <c r="M121" s="211">
        <f>Organic!M17</f>
        <v>88227121.553226233</v>
      </c>
      <c r="N121" s="209">
        <f>Organic!N17</f>
        <v>0.18687036988427291</v>
      </c>
      <c r="O121" s="22">
        <f>Organic!O17</f>
        <v>100381972.64431298</v>
      </c>
      <c r="P121" s="23">
        <f>Organic!P17</f>
        <v>3696382.2431698442</v>
      </c>
      <c r="Q121" s="209">
        <f>Organic!Q17</f>
        <v>3.8230952801071597E-2</v>
      </c>
    </row>
    <row r="122" spans="2:17" ht="15" thickBot="1" x14ac:dyDescent="0.3">
      <c r="B122" s="440"/>
      <c r="C122" s="25" t="s">
        <v>289</v>
      </c>
      <c r="D122" s="184">
        <f>Organic!D18</f>
        <v>4084751497.9029026</v>
      </c>
      <c r="E122" s="17">
        <f>Organic!E18</f>
        <v>96116921.177889824</v>
      </c>
      <c r="F122" s="195">
        <f>Organic!F18</f>
        <v>2.4097700435824203E-2</v>
      </c>
      <c r="G122" s="203">
        <f>Organic!G18</f>
        <v>95.731547943480109</v>
      </c>
      <c r="H122" s="218">
        <f>Organic!H18</f>
        <v>0.32267851757735855</v>
      </c>
      <c r="I122" s="199">
        <f>Organic!I18</f>
        <v>2.2636248245063473</v>
      </c>
      <c r="J122" s="203">
        <f>Organic!J18</f>
        <v>1.7160887550545123E-2</v>
      </c>
      <c r="K122" s="206">
        <f>Organic!K18</f>
        <v>7.6390665651192039E-3</v>
      </c>
      <c r="L122" s="208">
        <f>Organic!L18</f>
        <v>9246344892.5924969</v>
      </c>
      <c r="M122" s="212">
        <f>Organic!M18</f>
        <v>286021158.28478432</v>
      </c>
      <c r="N122" s="210">
        <f>Organic!N18</f>
        <v>3.1920850938638848E-2</v>
      </c>
      <c r="O122" s="16">
        <f>Organic!O18</f>
        <v>2090204186.7544632</v>
      </c>
      <c r="P122" s="17">
        <f>Organic!P18</f>
        <v>54175949.860689163</v>
      </c>
      <c r="Q122" s="210">
        <f>Organic!Q18</f>
        <v>2.6608643671534548E-2</v>
      </c>
    </row>
    <row r="123" spans="2:17" x14ac:dyDescent="0.25">
      <c r="B123" s="438" t="s">
        <v>290</v>
      </c>
      <c r="C123" s="13" t="s">
        <v>291</v>
      </c>
      <c r="D123" s="26">
        <f>Form!D17</f>
        <v>714511982.62160873</v>
      </c>
      <c r="E123" s="15">
        <f>Form!E17</f>
        <v>23322763.353176355</v>
      </c>
      <c r="F123" s="171">
        <f>Form!F17</f>
        <v>3.3742950125671238E-2</v>
      </c>
      <c r="G123" s="222">
        <f>Form!G17</f>
        <v>16.745532293861345</v>
      </c>
      <c r="H123" s="223">
        <f>Form!H17</f>
        <v>0.21215960672987322</v>
      </c>
      <c r="I123" s="224">
        <f>Form!I17</f>
        <v>2.4189919349079529</v>
      </c>
      <c r="J123" s="222">
        <f>Form!J17</f>
        <v>1.7058125110038791E-2</v>
      </c>
      <c r="K123" s="225">
        <f>Form!K17</f>
        <v>7.1018298008278464E-3</v>
      </c>
      <c r="L123" s="226">
        <f>Form!L17</f>
        <v>1728398723.3567629</v>
      </c>
      <c r="M123" s="170">
        <f>Form!M17</f>
        <v>68207968.628091097</v>
      </c>
      <c r="N123" s="172">
        <f>Form!N17</f>
        <v>4.1084416615269286E-2</v>
      </c>
      <c r="O123" s="14">
        <f>Form!O17</f>
        <v>373784708.54931152</v>
      </c>
      <c r="P123" s="15">
        <f>Form!P17</f>
        <v>14353858.054058075</v>
      </c>
      <c r="Q123" s="172">
        <f>Form!Q17</f>
        <v>3.9934963941687662E-2</v>
      </c>
    </row>
    <row r="124" spans="2:17" ht="15" thickBot="1" x14ac:dyDescent="0.3">
      <c r="B124" s="440"/>
      <c r="C124" s="21" t="s">
        <v>225</v>
      </c>
      <c r="D124" s="30">
        <f>Form!D18</f>
        <v>3552369297.0110865</v>
      </c>
      <c r="E124" s="20">
        <f>Form!E18</f>
        <v>62988511.912460327</v>
      </c>
      <c r="F124" s="167">
        <f>Form!F18</f>
        <v>1.8051487009228769E-2</v>
      </c>
      <c r="G124" s="214">
        <f>Form!G18</f>
        <v>83.254467706139835</v>
      </c>
      <c r="H124" s="220">
        <f>Form!H18</f>
        <v>-0.21215960672897438</v>
      </c>
      <c r="I124" s="213">
        <f>Form!I18</f>
        <v>2.2740606871981348</v>
      </c>
      <c r="J124" s="214">
        <f>Form!J18</f>
        <v>4.6656017944453065E-2</v>
      </c>
      <c r="K124" s="179">
        <f>Form!K18</f>
        <v>2.0946359046686257E-2</v>
      </c>
      <c r="L124" s="181">
        <f>Form!L18</f>
        <v>8078303364.7425871</v>
      </c>
      <c r="M124" s="168">
        <f>Form!M18</f>
        <v>306040311.20982933</v>
      </c>
      <c r="N124" s="174">
        <f>Form!N18</f>
        <v>3.9375958984137011E-2</v>
      </c>
      <c r="O124" s="19">
        <f>Form!O18</f>
        <v>1816801450.8494651</v>
      </c>
      <c r="P124" s="20">
        <f>Form!P18</f>
        <v>43518474.049801111</v>
      </c>
      <c r="Q124" s="174">
        <f>Form!Q18</f>
        <v>2.4541189770141008E-2</v>
      </c>
    </row>
    <row r="125" spans="2:17" x14ac:dyDescent="0.25">
      <c r="B125" s="439" t="s">
        <v>292</v>
      </c>
      <c r="C125" s="13" t="s">
        <v>37</v>
      </c>
      <c r="D125" s="162">
        <f>'Package Type'!D41</f>
        <v>156813794.37483501</v>
      </c>
      <c r="E125" s="32">
        <f>'Package Type'!E41</f>
        <v>2388802.3342488408</v>
      </c>
      <c r="F125" s="196">
        <f>'Package Type'!F41</f>
        <v>1.5469013808470929E-2</v>
      </c>
      <c r="G125" s="204">
        <f>'Package Type'!G41</f>
        <v>3.6751384465127614</v>
      </c>
      <c r="H125" s="219">
        <f>'Package Type'!H41</f>
        <v>-1.8735639539450233E-2</v>
      </c>
      <c r="I125" s="200">
        <f>'Package Type'!I41</f>
        <v>5.4896463192057237</v>
      </c>
      <c r="J125" s="204">
        <f>'Package Type'!J41</f>
        <v>-0.12833329506532376</v>
      </c>
      <c r="K125" s="186">
        <f>'Package Type'!K41</f>
        <v>-2.2843318038984279E-2</v>
      </c>
      <c r="L125" s="187">
        <f>'Package Type'!L41</f>
        <v>860852269.09049618</v>
      </c>
      <c r="M125" s="188">
        <f>'Package Type'!M41</f>
        <v>-6704188.1274856329</v>
      </c>
      <c r="N125" s="189">
        <f>'Package Type'!N41</f>
        <v>-7.7276678326896964E-3</v>
      </c>
      <c r="O125" s="31">
        <f>'Package Type'!O41</f>
        <v>215496661.25372726</v>
      </c>
      <c r="P125" s="32">
        <f>'Package Type'!P41</f>
        <v>4499478.0321971476</v>
      </c>
      <c r="Q125" s="189">
        <f>'Package Type'!Q41</f>
        <v>2.1324825116139378E-2</v>
      </c>
    </row>
    <row r="126" spans="2:17" x14ac:dyDescent="0.25">
      <c r="B126" s="439"/>
      <c r="C126" s="18" t="s">
        <v>227</v>
      </c>
      <c r="D126" s="27">
        <f>'Package Type'!D42</f>
        <v>49345912.181373231</v>
      </c>
      <c r="E126" s="309">
        <f>'Package Type'!E42</f>
        <v>2343932.4529740959</v>
      </c>
      <c r="F126" s="310">
        <f>'Package Type'!F42</f>
        <v>4.9868802687003951E-2</v>
      </c>
      <c r="G126" s="311">
        <f>'Package Type'!G42</f>
        <v>1.1564866455722351</v>
      </c>
      <c r="H126" s="215">
        <f>'Package Type'!H42</f>
        <v>3.219068403348313E-2</v>
      </c>
      <c r="I126" s="312">
        <f>'Package Type'!I42</f>
        <v>2.491291536782914</v>
      </c>
      <c r="J126" s="311">
        <f>'Package Type'!J42</f>
        <v>-1.4233577370895034E-2</v>
      </c>
      <c r="K126" s="313">
        <f>'Package Type'!K42</f>
        <v>-5.6808759531042016E-3</v>
      </c>
      <c r="L126" s="180">
        <f>'Package Type'!L42</f>
        <v>122935053.39228803</v>
      </c>
      <c r="M126" s="314">
        <f>'Package Type'!M42</f>
        <v>5170412.7678357661</v>
      </c>
      <c r="N126" s="173">
        <f>'Package Type'!N42</f>
        <v>4.3904628251904998E-2</v>
      </c>
      <c r="O126" s="315">
        <f>'Package Type'!O42</f>
        <v>22365140.087018721</v>
      </c>
      <c r="P126" s="309">
        <f>'Package Type'!P42</f>
        <v>862275.31784994155</v>
      </c>
      <c r="Q126" s="173">
        <f>'Package Type'!Q42</f>
        <v>4.0100485544897646E-2</v>
      </c>
    </row>
    <row r="127" spans="2:17" x14ac:dyDescent="0.25">
      <c r="B127" s="439"/>
      <c r="C127" s="18" t="s">
        <v>228</v>
      </c>
      <c r="D127" s="27">
        <f>'Package Type'!D43</f>
        <v>1611544197.252502</v>
      </c>
      <c r="E127" s="309">
        <f>'Package Type'!E43</f>
        <v>39487239.334769249</v>
      </c>
      <c r="F127" s="310">
        <f>'Package Type'!F43</f>
        <v>2.5118198889607698E-2</v>
      </c>
      <c r="G127" s="311">
        <f>'Package Type'!G43</f>
        <v>37.768667362389024</v>
      </c>
      <c r="H127" s="215">
        <f>'Package Type'!H43</f>
        <v>0.16477707289373456</v>
      </c>
      <c r="I127" s="312">
        <f>'Package Type'!I43</f>
        <v>2.3292822589615505</v>
      </c>
      <c r="J127" s="311">
        <f>'Package Type'!J43</f>
        <v>0.13535057101839287</v>
      </c>
      <c r="K127" s="313">
        <f>'Package Type'!K43</f>
        <v>6.1693156519967117E-2</v>
      </c>
      <c r="L127" s="180">
        <f>'Package Type'!L43</f>
        <v>3753741308.1926866</v>
      </c>
      <c r="M127" s="314">
        <f>'Package Type'!M43</f>
        <v>304755732.96544981</v>
      </c>
      <c r="N127" s="173">
        <f>'Package Type'!N43</f>
        <v>8.8360976385171153E-2</v>
      </c>
      <c r="O127" s="315">
        <f>'Package Type'!O43</f>
        <v>840325271.89176321</v>
      </c>
      <c r="P127" s="309">
        <f>'Package Type'!P43</f>
        <v>36687201.974805593</v>
      </c>
      <c r="Q127" s="173">
        <f>'Package Type'!Q43</f>
        <v>4.565139874296472E-2</v>
      </c>
    </row>
    <row r="128" spans="2:17" ht="15" customHeight="1" x14ac:dyDescent="0.25">
      <c r="B128" s="439"/>
      <c r="C128" s="18" t="s">
        <v>229</v>
      </c>
      <c r="D128" s="27">
        <f>'Package Type'!D44</f>
        <v>58197997.877146184</v>
      </c>
      <c r="E128" s="309">
        <f>'Package Type'!E44</f>
        <v>33817155.815290108</v>
      </c>
      <c r="F128" s="310">
        <f>'Package Type'!F44</f>
        <v>1.3870380575655827</v>
      </c>
      <c r="G128" s="311">
        <f>'Package Type'!G44</f>
        <v>1.3639469688305159</v>
      </c>
      <c r="H128" s="215">
        <f>'Package Type'!H44</f>
        <v>0.78075276238527735</v>
      </c>
      <c r="I128" s="312">
        <f>'Package Type'!I44</f>
        <v>2.649986139189096</v>
      </c>
      <c r="J128" s="311">
        <f>'Package Type'!J44</f>
        <v>-0.23211035399816238</v>
      </c>
      <c r="K128" s="313">
        <f>'Package Type'!K44</f>
        <v>-8.0535247361366358E-2</v>
      </c>
      <c r="L128" s="180">
        <f>'Package Type'!L44</f>
        <v>154223887.70299381</v>
      </c>
      <c r="M128" s="314">
        <f>'Package Type'!M44</f>
        <v>83955948.295566007</v>
      </c>
      <c r="N128" s="173">
        <f>'Package Type'!N44</f>
        <v>1.1947973571385428</v>
      </c>
      <c r="O128" s="315">
        <f>'Package Type'!O44</f>
        <v>30118388.454421926</v>
      </c>
      <c r="P128" s="309">
        <f>'Package Type'!P44</f>
        <v>14081127.114190057</v>
      </c>
      <c r="Q128" s="173">
        <f>'Package Type'!Q44</f>
        <v>0.87802566881325572</v>
      </c>
    </row>
    <row r="129" spans="2:20" x14ac:dyDescent="0.25">
      <c r="B129" s="439"/>
      <c r="C129" s="18" t="s">
        <v>230</v>
      </c>
      <c r="D129" s="27">
        <f>'Package Type'!D45</f>
        <v>1496621.1899907731</v>
      </c>
      <c r="E129" s="309">
        <f>'Package Type'!E45</f>
        <v>311578.37559243222</v>
      </c>
      <c r="F129" s="310">
        <f>'Package Type'!F45</f>
        <v>0.2629258384648524</v>
      </c>
      <c r="G129" s="311">
        <f>'Package Type'!G45</f>
        <v>3.5075294856097429E-2</v>
      </c>
      <c r="H129" s="215">
        <f>'Package Type'!H45</f>
        <v>6.7288537449465939E-3</v>
      </c>
      <c r="I129" s="312">
        <f>'Package Type'!I45</f>
        <v>3.3570950790227241</v>
      </c>
      <c r="J129" s="311">
        <f>'Package Type'!J45</f>
        <v>0.10100266745148812</v>
      </c>
      <c r="K129" s="313">
        <f>'Package Type'!K45</f>
        <v>3.1019594865475276E-2</v>
      </c>
      <c r="L129" s="180">
        <f>'Package Type'!L45</f>
        <v>5024299.632079158</v>
      </c>
      <c r="M129" s="314">
        <f>'Package Type'!M45</f>
        <v>1165690.7167296996</v>
      </c>
      <c r="N129" s="173">
        <f>'Package Type'!N45</f>
        <v>0.30210128631917282</v>
      </c>
      <c r="O129" s="315">
        <f>'Package Type'!O45</f>
        <v>1325188.9112566272</v>
      </c>
      <c r="P129" s="309">
        <f>'Package Type'!P45</f>
        <v>221723.26748319063</v>
      </c>
      <c r="Q129" s="173">
        <f>'Package Type'!Q45</f>
        <v>0.20093354852896067</v>
      </c>
    </row>
    <row r="130" spans="2:20" x14ac:dyDescent="0.25">
      <c r="B130" s="439"/>
      <c r="C130" s="18" t="s">
        <v>231</v>
      </c>
      <c r="D130" s="27">
        <f>'Package Type'!D46</f>
        <v>2338550614.4850235</v>
      </c>
      <c r="E130" s="309">
        <f>'Package Type'!E46</f>
        <v>8110662.595395565</v>
      </c>
      <c r="F130" s="310">
        <f>'Package Type'!F46</f>
        <v>3.4803139161852536E-3</v>
      </c>
      <c r="G130" s="311">
        <f>'Package Type'!G46</f>
        <v>54.807023238442667</v>
      </c>
      <c r="H130" s="215">
        <f>'Package Type'!H46</f>
        <v>-0.93752713280425581</v>
      </c>
      <c r="I130" s="312">
        <f>'Package Type'!I46</f>
        <v>2.0144211723193437</v>
      </c>
      <c r="J130" s="311">
        <f>'Package Type'!J46</f>
        <v>-1.6693234071514684E-2</v>
      </c>
      <c r="K130" s="313">
        <f>'Package Type'!K46</f>
        <v>-8.2187561759149447E-3</v>
      </c>
      <c r="L130" s="180">
        <f>'Package Type'!L46</f>
        <v>4710825870.3590431</v>
      </c>
      <c r="M130" s="314">
        <f>'Package Type'!M46</f>
        <v>-22564289.152798653</v>
      </c>
      <c r="N130" s="173">
        <f>'Package Type'!N46</f>
        <v>-4.7670461112222628E-3</v>
      </c>
      <c r="O130" s="315">
        <f>'Package Type'!O46</f>
        <v>1051601070.6608057</v>
      </c>
      <c r="P130" s="309">
        <f>'Package Type'!P46</f>
        <v>2378688.676279664</v>
      </c>
      <c r="Q130" s="173">
        <f>'Package Type'!Q46</f>
        <v>2.2670967729267761E-3</v>
      </c>
    </row>
    <row r="131" spans="2:20" x14ac:dyDescent="0.25">
      <c r="B131" s="439"/>
      <c r="C131" s="18" t="s">
        <v>232</v>
      </c>
      <c r="D131" s="27">
        <f>'Package Type'!D47</f>
        <v>46401210.560110435</v>
      </c>
      <c r="E131" s="309">
        <f>'Package Type'!E47</f>
        <v>-3709422.5329607055</v>
      </c>
      <c r="F131" s="310">
        <f>'Package Type'!F47</f>
        <v>-7.4024659119176286E-2</v>
      </c>
      <c r="G131" s="311">
        <f>'Package Type'!G47</f>
        <v>1.0874736726704832</v>
      </c>
      <c r="H131" s="215">
        <f>'Package Type'!H47</f>
        <v>-0.11118184657032093</v>
      </c>
      <c r="I131" s="312">
        <f>'Package Type'!I47</f>
        <v>4.0893248335782468</v>
      </c>
      <c r="J131" s="311">
        <f>'Package Type'!J47</f>
        <v>0.34041172391054442</v>
      </c>
      <c r="K131" s="313">
        <f>'Package Type'!K47</f>
        <v>9.0802777752487823E-2</v>
      </c>
      <c r="L131" s="180">
        <f>'Package Type'!L47</f>
        <v>189749622.6515528</v>
      </c>
      <c r="M131" s="314">
        <f>'Package Type'!M47</f>
        <v>1889213.315190196</v>
      </c>
      <c r="N131" s="173">
        <f>'Package Type'!N47</f>
        <v>1.0056473963109354E-2</v>
      </c>
      <c r="O131" s="315">
        <f>'Package Type'!O47</f>
        <v>27724242.464054886</v>
      </c>
      <c r="P131" s="309">
        <f>'Package Type'!P47</f>
        <v>-1812130.2340012938</v>
      </c>
      <c r="Q131" s="173">
        <f>'Package Type'!Q47</f>
        <v>-6.1352497563810601E-2</v>
      </c>
      <c r="T131" s="29"/>
    </row>
    <row r="132" spans="2:20" ht="15" thickBot="1" x14ac:dyDescent="0.3">
      <c r="B132" s="439"/>
      <c r="C132" s="21" t="s">
        <v>233</v>
      </c>
      <c r="D132" s="316">
        <f>'Package Type'!D48</f>
        <v>355381.31497937441</v>
      </c>
      <c r="E132" s="317">
        <f>'Package Type'!E48</f>
        <v>-29844.79903045739</v>
      </c>
      <c r="F132" s="318">
        <f>'Package Type'!F48</f>
        <v>-7.7473457652706496E-2</v>
      </c>
      <c r="G132" s="319">
        <f>'Package Type'!G48</f>
        <v>8.3288306303654844E-3</v>
      </c>
      <c r="H132" s="320">
        <f>'Package Type'!H48</f>
        <v>-8.8584855470790098E-4</v>
      </c>
      <c r="I132" s="321">
        <f>'Package Type'!I48</f>
        <v>3.2453039126159537</v>
      </c>
      <c r="J132" s="319">
        <f>'Package Type'!J48</f>
        <v>0.21359032006043943</v>
      </c>
      <c r="K132" s="322">
        <f>'Package Type'!K48</f>
        <v>7.0452011227220945E-2</v>
      </c>
      <c r="L132" s="323">
        <f>'Package Type'!L48</f>
        <v>1153320.3719731665</v>
      </c>
      <c r="M132" s="324">
        <f>'Package Type'!M48</f>
        <v>-14574.874077780871</v>
      </c>
      <c r="N132" s="325">
        <f>'Package Type'!N48</f>
        <v>-1.2479607333845649E-2</v>
      </c>
      <c r="O132" s="326">
        <f>'Package Type'!O48</f>
        <v>368346.68873476982</v>
      </c>
      <c r="P132" s="317">
        <f>'Package Type'!P48</f>
        <v>-36631.800731489027</v>
      </c>
      <c r="Q132" s="325">
        <f>'Package Type'!Q48</f>
        <v>-9.0453694910482496E-2</v>
      </c>
    </row>
    <row r="133" spans="2:20" ht="15.65" customHeight="1" thickBot="1" x14ac:dyDescent="0.3">
      <c r="B133" s="438" t="s">
        <v>293</v>
      </c>
      <c r="C133" s="158" t="s">
        <v>44</v>
      </c>
      <c r="D133" s="163">
        <f>'Sugar Content'!D25</f>
        <v>4266881279.6326461</v>
      </c>
      <c r="E133" s="164">
        <f>'Sugar Content'!E25</f>
        <v>86311275.265599251</v>
      </c>
      <c r="F133" s="175">
        <f>'Sugar Content'!F25</f>
        <v>2.0645815086325073E-2</v>
      </c>
      <c r="G133" s="201">
        <f>'Sugar Content'!G25</f>
        <v>100.00000000000003</v>
      </c>
      <c r="H133" s="216">
        <f>'Sugar Content'!H25</f>
        <v>2.8421709430404007E-14</v>
      </c>
      <c r="I133" s="197">
        <f>'Sugar Content'!I25</f>
        <v>2.2983301960873268</v>
      </c>
      <c r="J133" s="201">
        <f>'Sugar Content'!J25</f>
        <v>4.2069973579811126E-2</v>
      </c>
      <c r="K133" s="191">
        <f>'Sugar Content'!K25</f>
        <v>1.8645887189845625E-2</v>
      </c>
      <c r="L133" s="192">
        <f>'Sugar Content'!L25</f>
        <v>9806702088.0994434</v>
      </c>
      <c r="M133" s="176">
        <f>'Sugar Content'!M25</f>
        <v>374248279.83800507</v>
      </c>
      <c r="N133" s="178">
        <f>'Sugar Content'!N25</f>
        <v>3.9676661815212788E-2</v>
      </c>
      <c r="O133" s="182">
        <f>'Sugar Content'!O25</f>
        <v>2190586159.3987765</v>
      </c>
      <c r="P133" s="164">
        <f>'Sugar Content'!P25</f>
        <v>57872332.10386014</v>
      </c>
      <c r="Q133" s="193">
        <f>'Sugar Content'!Q25</f>
        <v>2.7135535655650543E-2</v>
      </c>
    </row>
    <row r="134" spans="2:20" ht="15.65" customHeight="1" x14ac:dyDescent="0.25">
      <c r="B134" s="452"/>
      <c r="C134" s="13" t="s">
        <v>31</v>
      </c>
      <c r="D134" s="162">
        <f>'Sugar Content'!D26</f>
        <v>3861733361.7049341</v>
      </c>
      <c r="E134" s="32">
        <f>'Sugar Content'!E26</f>
        <v>60328499.80099678</v>
      </c>
      <c r="F134" s="185">
        <f>'Sugar Content'!F26</f>
        <v>1.5870053833408629E-2</v>
      </c>
      <c r="G134" s="204">
        <f>'Sugar Content'!G26</f>
        <v>90.504823280140769</v>
      </c>
      <c r="H134" s="219">
        <f>'Sugar Content'!H26</f>
        <v>-0.42547708399543183</v>
      </c>
      <c r="I134" s="200">
        <f>'Sugar Content'!I26</f>
        <v>2.3190032466273931</v>
      </c>
      <c r="J134" s="204">
        <f>'Sugar Content'!J26</f>
        <v>5.1701769279283827E-2</v>
      </c>
      <c r="K134" s="186">
        <f>'Sugar Content'!K26</f>
        <v>2.2803217744009705E-2</v>
      </c>
      <c r="L134" s="187">
        <f>'Sugar Content'!L26</f>
        <v>8955372203.403059</v>
      </c>
      <c r="M134" s="188">
        <f>'Sugar Content'!M26</f>
        <v>336441344.00997734</v>
      </c>
      <c r="N134" s="189">
        <f>'Sugar Content'!N26</f>
        <v>3.903515987059078E-2</v>
      </c>
      <c r="O134" s="31">
        <f>'Sugar Content'!O26</f>
        <v>1992813804.5161996</v>
      </c>
      <c r="P134" s="32">
        <f>'Sugar Content'!P26</f>
        <v>47987115.773133755</v>
      </c>
      <c r="Q134" s="190">
        <f>'Sugar Content'!Q26</f>
        <v>2.4674237581626179E-2</v>
      </c>
    </row>
    <row r="135" spans="2:20" ht="15.65" customHeight="1" x14ac:dyDescent="0.25">
      <c r="B135" s="452"/>
      <c r="C135" s="18" t="s">
        <v>294</v>
      </c>
      <c r="D135" s="27">
        <f>'Sugar Content'!D27</f>
        <v>401832562.27476901</v>
      </c>
      <c r="E135" s="309">
        <f>'Sugar Content'!E27</f>
        <v>26609626.863672376</v>
      </c>
      <c r="F135" s="349">
        <f>'Sugar Content'!F27</f>
        <v>7.0916845300297807E-2</v>
      </c>
      <c r="G135" s="311">
        <f>'Sugar Content'!G27</f>
        <v>9.4174769800336371</v>
      </c>
      <c r="H135" s="215">
        <f>'Sugar Content'!H27</f>
        <v>0.44207565870337184</v>
      </c>
      <c r="I135" s="312">
        <f>'Sugar Content'!I27</f>
        <v>2.0858998120055596</v>
      </c>
      <c r="J135" s="311">
        <f>'Sugar Content'!J27</f>
        <v>-3.9337380946051326E-2</v>
      </c>
      <c r="K135" s="313">
        <f>'Sugar Content'!K27</f>
        <v>-1.8509642630250633E-2</v>
      </c>
      <c r="L135" s="180">
        <f>'Sugar Content'!L27</f>
        <v>838182466.10665309</v>
      </c>
      <c r="M135" s="314">
        <f>'Sugar Content'!M27</f>
        <v>40744728.122510433</v>
      </c>
      <c r="N135" s="173">
        <f>'Sugar Content'!N27</f>
        <v>5.1094557207073961E-2</v>
      </c>
      <c r="O135" s="315">
        <f>'Sugar Content'!O27</f>
        <v>194580613.444464</v>
      </c>
      <c r="P135" s="309">
        <f>'Sugar Content'!P27</f>
        <v>10809428.915273398</v>
      </c>
      <c r="Q135" s="165">
        <f>'Sugar Content'!Q27</f>
        <v>5.8820042668639411E-2</v>
      </c>
    </row>
    <row r="136" spans="2:20" ht="15.65" customHeight="1" thickBot="1" x14ac:dyDescent="0.3">
      <c r="B136" s="453"/>
      <c r="C136" s="21" t="s">
        <v>295</v>
      </c>
      <c r="D136" s="30">
        <f>'Sugar Content'!D28</f>
        <v>3315355.6529017524</v>
      </c>
      <c r="E136" s="20">
        <f>'Sugar Content'!E28</f>
        <v>-626851.39910171833</v>
      </c>
      <c r="F136" s="166">
        <f>'Sugar Content'!F28</f>
        <v>-0.1590102678100446</v>
      </c>
      <c r="G136" s="214">
        <f>'Sugar Content'!G28</f>
        <v>7.769973982466151E-2</v>
      </c>
      <c r="H136" s="220">
        <f>'Sugar Content'!H28</f>
        <v>-1.6598574708653779E-2</v>
      </c>
      <c r="I136" s="213">
        <f>'Sugar Content'!I28</f>
        <v>3.9656133356986287</v>
      </c>
      <c r="J136" s="214">
        <f>'Sugar Content'!J28</f>
        <v>-0.11464187972447304</v>
      </c>
      <c r="K136" s="179">
        <f>'Sugar Content'!K28</f>
        <v>-2.8096742402566908E-2</v>
      </c>
      <c r="L136" s="181">
        <f>'Sugar Content'!L28</f>
        <v>13147418.589731023</v>
      </c>
      <c r="M136" s="168">
        <f>'Sugar Content'!M28</f>
        <v>-2937792.2944838703</v>
      </c>
      <c r="N136" s="174">
        <f>'Sugar Content'!N28</f>
        <v>-0.18263933967858959</v>
      </c>
      <c r="O136" s="19">
        <f>'Sugar Content'!O28</f>
        <v>3191741.4381131469</v>
      </c>
      <c r="P136" s="20">
        <f>'Sugar Content'!P28</f>
        <v>-924212.5845467872</v>
      </c>
      <c r="Q136" s="169">
        <f>'Sugar Content'!Q28</f>
        <v>-0.22454395249768</v>
      </c>
    </row>
    <row r="137" spans="2:20" x14ac:dyDescent="0.25">
      <c r="B137" s="33"/>
      <c r="C137" s="34"/>
      <c r="D137" s="35"/>
      <c r="E137" s="35"/>
      <c r="F137" s="36"/>
      <c r="G137" s="37"/>
      <c r="H137" s="37"/>
      <c r="I137" s="38"/>
      <c r="J137" s="38"/>
      <c r="K137" s="36"/>
      <c r="L137" s="39"/>
      <c r="M137" s="39"/>
      <c r="N137" s="36"/>
      <c r="O137" s="35"/>
      <c r="P137" s="35"/>
      <c r="Q137" s="36"/>
    </row>
    <row r="138" spans="2:20" ht="23.5" x14ac:dyDescent="0.25">
      <c r="B138" s="447" t="s">
        <v>250</v>
      </c>
      <c r="C138" s="447"/>
      <c r="D138" s="447"/>
      <c r="E138" s="447"/>
      <c r="F138" s="447"/>
      <c r="G138" s="447"/>
      <c r="H138" s="447"/>
      <c r="I138" s="447"/>
      <c r="J138" s="447"/>
      <c r="K138" s="447"/>
      <c r="L138" s="447"/>
      <c r="M138" s="447"/>
      <c r="N138" s="447"/>
      <c r="O138" s="447"/>
      <c r="P138" s="447"/>
      <c r="Q138" s="447"/>
    </row>
    <row r="139" spans="2:20" x14ac:dyDescent="0.25">
      <c r="B139" s="441" t="s">
        <v>296</v>
      </c>
      <c r="C139" s="441"/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</row>
    <row r="140" spans="2:20" ht="15" thickBot="1" x14ac:dyDescent="0.3">
      <c r="B140" s="441" t="str">
        <f>'HOME PAGE'!H7</f>
        <v>YTD ENDING 11-30-2025</v>
      </c>
      <c r="C140" s="441"/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</row>
    <row r="141" spans="2:20" x14ac:dyDescent="0.25">
      <c r="D141" s="442" t="s">
        <v>263</v>
      </c>
      <c r="E141" s="443"/>
      <c r="F141" s="444"/>
      <c r="G141" s="445" t="s">
        <v>264</v>
      </c>
      <c r="H141" s="446"/>
      <c r="I141" s="442" t="s">
        <v>265</v>
      </c>
      <c r="J141" s="443"/>
      <c r="K141" s="444"/>
      <c r="L141" s="445" t="s">
        <v>266</v>
      </c>
      <c r="M141" s="443"/>
      <c r="N141" s="446"/>
      <c r="O141" s="442" t="s">
        <v>267</v>
      </c>
      <c r="P141" s="443"/>
      <c r="Q141" s="444"/>
    </row>
    <row r="142" spans="2:20" s="11" customFormat="1" ht="29.5" thickBot="1" x14ac:dyDescent="0.3">
      <c r="C142" s="12"/>
      <c r="D142" s="268" t="s">
        <v>268</v>
      </c>
      <c r="E142" s="269" t="s">
        <v>269</v>
      </c>
      <c r="F142" s="270" t="s">
        <v>270</v>
      </c>
      <c r="G142" s="271" t="s">
        <v>268</v>
      </c>
      <c r="H142" s="273" t="s">
        <v>269</v>
      </c>
      <c r="I142" s="274" t="s">
        <v>268</v>
      </c>
      <c r="J142" s="272" t="s">
        <v>269</v>
      </c>
      <c r="K142" s="270" t="s">
        <v>270</v>
      </c>
      <c r="L142" s="271" t="s">
        <v>268</v>
      </c>
      <c r="M142" s="272" t="s">
        <v>269</v>
      </c>
      <c r="N142" s="273" t="s">
        <v>270</v>
      </c>
      <c r="O142" s="274" t="s">
        <v>268</v>
      </c>
      <c r="P142" s="272" t="s">
        <v>269</v>
      </c>
      <c r="Q142" s="270" t="s">
        <v>270</v>
      </c>
    </row>
    <row r="143" spans="2:20" ht="15" thickBot="1" x14ac:dyDescent="0.3">
      <c r="C143" s="158" t="s">
        <v>271</v>
      </c>
      <c r="D143" s="163">
        <f>SubSegments!D69</f>
        <v>3900071928.3939667</v>
      </c>
      <c r="E143" s="164">
        <f>SubSegments!E69</f>
        <v>75170495.512847424</v>
      </c>
      <c r="F143" s="177">
        <f>SubSegments!F69</f>
        <v>1.9652923567294388E-2</v>
      </c>
      <c r="G143" s="201">
        <f>SubSegments!G69</f>
        <v>99.999999999999972</v>
      </c>
      <c r="H143" s="216">
        <f>SubSegments!H69</f>
        <v>0</v>
      </c>
      <c r="I143" s="197">
        <f>SubSegments!I69</f>
        <v>2.295682027645507</v>
      </c>
      <c r="J143" s="201">
        <f>SubSegments!J69</f>
        <v>3.691767261933343E-2</v>
      </c>
      <c r="K143" s="191">
        <f>SubSegments!K69</f>
        <v>1.6344189484478404E-2</v>
      </c>
      <c r="L143" s="192">
        <f>SubSegments!L69</f>
        <v>8953325032.538784</v>
      </c>
      <c r="M143" s="176">
        <f>SubSegments!M69</f>
        <v>313774014.45837593</v>
      </c>
      <c r="N143" s="178">
        <f>SubSegments!N69</f>
        <v>3.6318324158480665E-2</v>
      </c>
      <c r="O143" s="182">
        <f>SubSegments!O69</f>
        <v>1998194815.00646</v>
      </c>
      <c r="P143" s="164">
        <f>SubSegments!P69</f>
        <v>51310967.472215176</v>
      </c>
      <c r="Q143" s="178">
        <f>SubSegments!Q69</f>
        <v>2.6355433344008285E-2</v>
      </c>
    </row>
    <row r="144" spans="2:20" x14ac:dyDescent="0.25">
      <c r="B144" s="435" t="s">
        <v>272</v>
      </c>
      <c r="C144" s="18" t="s">
        <v>26</v>
      </c>
      <c r="D144" s="275">
        <f>SubSegments!D70</f>
        <v>4841047.6008477081</v>
      </c>
      <c r="E144" s="276">
        <f>SubSegments!E70</f>
        <v>530017.52907571197</v>
      </c>
      <c r="F144" s="277">
        <f>SubSegments!F70</f>
        <v>0.12294452143727561</v>
      </c>
      <c r="G144" s="278">
        <f>SubSegments!G70</f>
        <v>0.12412713636389855</v>
      </c>
      <c r="H144" s="279">
        <f>SubSegments!H70</f>
        <v>1.1417563387407556E-2</v>
      </c>
      <c r="I144" s="280">
        <f>SubSegments!I70</f>
        <v>4.4013912195667579</v>
      </c>
      <c r="J144" s="278">
        <f>SubSegments!J70</f>
        <v>0.14049502967177663</v>
      </c>
      <c r="K144" s="281">
        <f>SubSegments!K70</f>
        <v>3.297311725288464E-2</v>
      </c>
      <c r="L144" s="282">
        <f>SubSegments!L70</f>
        <v>21307344.40387582</v>
      </c>
      <c r="M144" s="283">
        <f>SubSegments!M70</f>
        <v>2938492.7965398356</v>
      </c>
      <c r="N144" s="284">
        <f>SubSegments!N70</f>
        <v>0.15997150281111133</v>
      </c>
      <c r="O144" s="285">
        <f>SubSegments!O70</f>
        <v>5268008.2136810599</v>
      </c>
      <c r="P144" s="276">
        <f>SubSegments!P70</f>
        <v>616412.50389043055</v>
      </c>
      <c r="Q144" s="284">
        <f>SubSegments!Q70</f>
        <v>0.13251635403158793</v>
      </c>
    </row>
    <row r="145" spans="2:17" x14ac:dyDescent="0.25">
      <c r="B145" s="436"/>
      <c r="C145" s="18" t="s">
        <v>273</v>
      </c>
      <c r="D145" s="286">
        <f>SubSegments!D71</f>
        <v>211984497.44379485</v>
      </c>
      <c r="E145" s="287">
        <f>SubSegments!E71</f>
        <v>2485207.8660393655</v>
      </c>
      <c r="F145" s="288">
        <f>SubSegments!F71</f>
        <v>1.1862607606203756E-2</v>
      </c>
      <c r="G145" s="289">
        <f>SubSegments!G71</f>
        <v>5.4353996884126481</v>
      </c>
      <c r="H145" s="290">
        <f>SubSegments!H71</f>
        <v>-4.1847065628524582E-2</v>
      </c>
      <c r="I145" s="291">
        <f>SubSegments!I71</f>
        <v>2.6058561630650021</v>
      </c>
      <c r="J145" s="289">
        <f>SubSegments!J71</f>
        <v>-3.3995247265633299E-2</v>
      </c>
      <c r="K145" s="292">
        <f>SubSegments!K71</f>
        <v>-1.2877712409341808E-2</v>
      </c>
      <c r="L145" s="293">
        <f>SubSegments!L71</f>
        <v>552401109.13814998</v>
      </c>
      <c r="M145" s="294">
        <f>SubSegments!M71</f>
        <v>-645885.91695404053</v>
      </c>
      <c r="N145" s="295">
        <f>SubSegments!N71</f>
        <v>-1.167868052315674E-3</v>
      </c>
      <c r="O145" s="296">
        <f>SubSegments!O71</f>
        <v>113732194.15701061</v>
      </c>
      <c r="P145" s="287">
        <f>SubSegments!P71</f>
        <v>1890415.6299934387</v>
      </c>
      <c r="Q145" s="295">
        <f>SubSegments!Q71</f>
        <v>1.6902589129846306E-2</v>
      </c>
    </row>
    <row r="146" spans="2:17" x14ac:dyDescent="0.25">
      <c r="B146" s="436"/>
      <c r="C146" s="18" t="s">
        <v>274</v>
      </c>
      <c r="D146" s="286">
        <f>SubSegments!D72</f>
        <v>3873555.8616540269</v>
      </c>
      <c r="E146" s="287">
        <f>SubSegments!E72</f>
        <v>855318.61323662614</v>
      </c>
      <c r="F146" s="288">
        <f>SubSegments!F72</f>
        <v>0.28338349269432306</v>
      </c>
      <c r="G146" s="289">
        <f>SubSegments!G72</f>
        <v>9.9320113392091722E-2</v>
      </c>
      <c r="H146" s="290">
        <f>SubSegments!H72</f>
        <v>2.040991658359767E-2</v>
      </c>
      <c r="I146" s="291">
        <f>SubSegments!I72</f>
        <v>2.9620839046803518</v>
      </c>
      <c r="J146" s="289">
        <f>SubSegments!J72</f>
        <v>-4.4832183886231558E-2</v>
      </c>
      <c r="K146" s="292">
        <f>SubSegments!K72</f>
        <v>-1.490968905208238E-2</v>
      </c>
      <c r="L146" s="293">
        <f>SubSegments!L72</f>
        <v>11473797.471685624</v>
      </c>
      <c r="M146" s="294">
        <f>SubSegments!M72</f>
        <v>2398211.3303084057</v>
      </c>
      <c r="N146" s="295">
        <f>SubSegments!N72</f>
        <v>0.26424864388367514</v>
      </c>
      <c r="O146" s="296">
        <f>SubSegments!O72</f>
        <v>2081542.2974606687</v>
      </c>
      <c r="P146" s="287">
        <f>SubSegments!P72</f>
        <v>444694.09843094996</v>
      </c>
      <c r="Q146" s="295">
        <f>SubSegments!Q72</f>
        <v>0.27167705514448626</v>
      </c>
    </row>
    <row r="147" spans="2:17" x14ac:dyDescent="0.25">
      <c r="B147" s="436"/>
      <c r="C147" s="18" t="s">
        <v>244</v>
      </c>
      <c r="D147" s="286">
        <f>SubSegments!D73</f>
        <v>1850246661.4100685</v>
      </c>
      <c r="E147" s="287">
        <f>SubSegments!E73</f>
        <v>-39392358.304966688</v>
      </c>
      <c r="F147" s="288">
        <f>SubSegments!F73</f>
        <v>-2.0846499195866102E-2</v>
      </c>
      <c r="G147" s="289">
        <f>SubSegments!G73</f>
        <v>47.441347118231015</v>
      </c>
      <c r="H147" s="290">
        <f>SubSegments!H73</f>
        <v>-1.9622532849212817</v>
      </c>
      <c r="I147" s="291">
        <f>SubSegments!I73</f>
        <v>1.899978267936332</v>
      </c>
      <c r="J147" s="289">
        <f>SubSegments!J73</f>
        <v>-1.329463010637455E-2</v>
      </c>
      <c r="K147" s="292">
        <f>SubSegments!K73</f>
        <v>-6.9486324297882767E-3</v>
      </c>
      <c r="L147" s="293">
        <f>SubSegments!L73</f>
        <v>3515428447.0008826</v>
      </c>
      <c r="M147" s="294">
        <f>SubSegments!M73</f>
        <v>-99966676.503881931</v>
      </c>
      <c r="N147" s="295">
        <f>SubSegments!N73</f>
        <v>-2.7650276965294519E-2</v>
      </c>
      <c r="O147" s="296">
        <f>SubSegments!O73</f>
        <v>783542019.19329751</v>
      </c>
      <c r="P147" s="287">
        <f>SubSegments!P73</f>
        <v>-18690692.242113233</v>
      </c>
      <c r="Q147" s="295">
        <f>SubSegments!Q73</f>
        <v>-2.3298342208796924E-2</v>
      </c>
    </row>
    <row r="148" spans="2:17" x14ac:dyDescent="0.25">
      <c r="B148" s="436"/>
      <c r="C148" s="18" t="s">
        <v>275</v>
      </c>
      <c r="D148" s="286">
        <f>SubSegments!D74</f>
        <v>340332635.31958395</v>
      </c>
      <c r="E148" s="287">
        <f>SubSegments!E74</f>
        <v>78718781.615695566</v>
      </c>
      <c r="F148" s="288">
        <f>SubSegments!F74</f>
        <v>0.3008968389907769</v>
      </c>
      <c r="G148" s="289">
        <f>SubSegments!G74</f>
        <v>8.7263168876921569</v>
      </c>
      <c r="H148" s="290">
        <f>SubSegments!H74</f>
        <v>1.8865627582157574</v>
      </c>
      <c r="I148" s="291">
        <f>SubSegments!I74</f>
        <v>2.9643831567299119</v>
      </c>
      <c r="J148" s="289">
        <f>SubSegments!J74</f>
        <v>7.7865224710079506E-2</v>
      </c>
      <c r="K148" s="292">
        <f>SubSegments!K74</f>
        <v>2.6975486223843947E-2</v>
      </c>
      <c r="L148" s="293">
        <f>SubSegments!L74</f>
        <v>1008876331.8268782</v>
      </c>
      <c r="M148" s="294">
        <f>SubSegments!M74</f>
        <v>253723251.84579134</v>
      </c>
      <c r="N148" s="295">
        <f>SubSegments!N74</f>
        <v>0.33598916374961479</v>
      </c>
      <c r="O148" s="296">
        <f>SubSegments!O74</f>
        <v>188362792.24075058</v>
      </c>
      <c r="P148" s="287">
        <f>SubSegments!P74</f>
        <v>46248196.145393491</v>
      </c>
      <c r="Q148" s="295">
        <f>SubSegments!Q74</f>
        <v>0.32542889622936083</v>
      </c>
    </row>
    <row r="149" spans="2:17" x14ac:dyDescent="0.25">
      <c r="B149" s="436"/>
      <c r="C149" s="18" t="s">
        <v>276</v>
      </c>
      <c r="D149" s="286">
        <f>SubSegments!D75</f>
        <v>814878436.5062089</v>
      </c>
      <c r="E149" s="287">
        <f>SubSegments!E75</f>
        <v>7789810.2354806662</v>
      </c>
      <c r="F149" s="288">
        <f>SubSegments!F75</f>
        <v>9.6517408149767031E-3</v>
      </c>
      <c r="G149" s="289">
        <f>SubSegments!G75</f>
        <v>20.893933534240542</v>
      </c>
      <c r="H149" s="290">
        <f>SubSegments!H75</f>
        <v>-0.20696646105125893</v>
      </c>
      <c r="I149" s="291">
        <f>SubSegments!I75</f>
        <v>1.7311654278917059</v>
      </c>
      <c r="J149" s="289">
        <f>SubSegments!J75</f>
        <v>2.480582152034172E-2</v>
      </c>
      <c r="K149" s="292">
        <f>SubSegments!K75</f>
        <v>1.453727656686166E-2</v>
      </c>
      <c r="L149" s="293">
        <f>SubSegments!L75</f>
        <v>1410689377.2139955</v>
      </c>
      <c r="M149" s="294">
        <f>SubSegments!M75</f>
        <v>33505946.583870649</v>
      </c>
      <c r="N149" s="295">
        <f>SubSegments!N75</f>
        <v>2.4329327407417424E-2</v>
      </c>
      <c r="O149" s="296">
        <f>SubSegments!O75</f>
        <v>383977538.88766927</v>
      </c>
      <c r="P149" s="287">
        <f>SubSegments!P75</f>
        <v>1453928.5160685182</v>
      </c>
      <c r="Q149" s="295">
        <f>SubSegments!Q75</f>
        <v>3.8008856882222413E-3</v>
      </c>
    </row>
    <row r="150" spans="2:17" x14ac:dyDescent="0.25">
      <c r="B150" s="436"/>
      <c r="C150" s="18" t="s">
        <v>277</v>
      </c>
      <c r="D150" s="286">
        <f>SubSegments!D76</f>
        <v>38401986.541288354</v>
      </c>
      <c r="E150" s="287">
        <f>SubSegments!E76</f>
        <v>1458323.2871027067</v>
      </c>
      <c r="F150" s="288">
        <f>SubSegments!F76</f>
        <v>3.9474246965411082E-2</v>
      </c>
      <c r="G150" s="289">
        <f>SubSegments!G76</f>
        <v>0.98464816153024437</v>
      </c>
      <c r="H150" s="290">
        <f>SubSegments!H76</f>
        <v>1.8775866453670131E-2</v>
      </c>
      <c r="I150" s="291">
        <f>SubSegments!I76</f>
        <v>3.1116006039574695</v>
      </c>
      <c r="J150" s="289">
        <f>SubSegments!J76</f>
        <v>-2.337321429031114E-2</v>
      </c>
      <c r="K150" s="292">
        <f>SubSegments!K76</f>
        <v>-7.4556330117535223E-3</v>
      </c>
      <c r="L150" s="293">
        <f>SubSegments!L76</f>
        <v>119491644.51503946</v>
      </c>
      <c r="M150" s="294">
        <f>SubSegments!M76</f>
        <v>3674227.4630048573</v>
      </c>
      <c r="N150" s="295">
        <f>SubSegments!N76</f>
        <v>3.1724308454868198E-2</v>
      </c>
      <c r="O150" s="296">
        <f>SubSegments!O76</f>
        <v>26277059.369672477</v>
      </c>
      <c r="P150" s="287">
        <f>SubSegments!P76</f>
        <v>869425.60862770677</v>
      </c>
      <c r="Q150" s="295">
        <f>SubSegments!Q76</f>
        <v>3.42190704102764E-2</v>
      </c>
    </row>
    <row r="151" spans="2:17" x14ac:dyDescent="0.25">
      <c r="B151" s="436"/>
      <c r="C151" s="18" t="s">
        <v>278</v>
      </c>
      <c r="D151" s="286">
        <f>SubSegments!D77</f>
        <v>1008260.5639617926</v>
      </c>
      <c r="E151" s="287">
        <f>SubSegments!E77</f>
        <v>-389700.0713912627</v>
      </c>
      <c r="F151" s="288">
        <f>SubSegments!F77</f>
        <v>-0.27876326524233197</v>
      </c>
      <c r="G151" s="289">
        <f>SubSegments!G77</f>
        <v>2.5852358173737319E-2</v>
      </c>
      <c r="H151" s="290">
        <f>SubSegments!H77</f>
        <v>-1.0696574129075948E-2</v>
      </c>
      <c r="I151" s="291">
        <f>SubSegments!I77</f>
        <v>9.7308016692112975</v>
      </c>
      <c r="J151" s="289">
        <f>SubSegments!J77</f>
        <v>-0.72018239207173806</v>
      </c>
      <c r="K151" s="292">
        <f>SubSegments!K77</f>
        <v>-6.8910486117737271E-2</v>
      </c>
      <c r="L151" s="293">
        <f>SubSegments!L77</f>
        <v>9811183.5787993353</v>
      </c>
      <c r="M151" s="294">
        <f>SubSegments!M77</f>
        <v>-4798880.7395765521</v>
      </c>
      <c r="N151" s="295">
        <f>SubSegments!N77</f>
        <v>-0.32846403924045248</v>
      </c>
      <c r="O151" s="296">
        <f>SubSegments!O77</f>
        <v>2277879.4190520202</v>
      </c>
      <c r="P151" s="287">
        <f>SubSegments!P77</f>
        <v>-1019891.5350452154</v>
      </c>
      <c r="Q151" s="295">
        <f>SubSegments!Q77</f>
        <v>-0.30926694098572122</v>
      </c>
    </row>
    <row r="152" spans="2:17" x14ac:dyDescent="0.25">
      <c r="B152" s="436"/>
      <c r="C152" s="18" t="s">
        <v>279</v>
      </c>
      <c r="D152" s="286">
        <f>SubSegments!D78</f>
        <v>5085390.5097664492</v>
      </c>
      <c r="E152" s="287">
        <f>SubSegments!E78</f>
        <v>927791.11503708921</v>
      </c>
      <c r="F152" s="288">
        <f>SubSegments!F78</f>
        <v>0.22315548636390062</v>
      </c>
      <c r="G152" s="289">
        <f>SubSegments!G78</f>
        <v>0.13039222360856792</v>
      </c>
      <c r="H152" s="290">
        <f>SubSegments!H78</f>
        <v>2.1694013532141621E-2</v>
      </c>
      <c r="I152" s="291">
        <f>SubSegments!I78</f>
        <v>4.3147933191962942</v>
      </c>
      <c r="J152" s="289">
        <f>SubSegments!J78</f>
        <v>-2.7482756400701192E-2</v>
      </c>
      <c r="K152" s="292">
        <f>SubSegments!K78</f>
        <v>-6.3291131015714474E-3</v>
      </c>
      <c r="L152" s="293">
        <f>SubSegments!L78</f>
        <v>21942408.997044511</v>
      </c>
      <c r="M152" s="294">
        <f>SubSegments!M78</f>
        <v>3888964.6133946627</v>
      </c>
      <c r="N152" s="295">
        <f>SubSegments!N78</f>
        <v>0.21541399694989585</v>
      </c>
      <c r="O152" s="296">
        <f>SubSegments!O78</f>
        <v>5048075.0233369786</v>
      </c>
      <c r="P152" s="287">
        <f>SubSegments!P78</f>
        <v>874959.10332939215</v>
      </c>
      <c r="Q152" s="295">
        <f>SubSegments!Q78</f>
        <v>0.20966565992918823</v>
      </c>
    </row>
    <row r="153" spans="2:17" x14ac:dyDescent="0.25">
      <c r="B153" s="436"/>
      <c r="C153" s="18" t="s">
        <v>280</v>
      </c>
      <c r="D153" s="286">
        <f>SubSegments!D79</f>
        <v>109012207.44486338</v>
      </c>
      <c r="E153" s="287">
        <f>SubSegments!E79</f>
        <v>-657124.26691244543</v>
      </c>
      <c r="F153" s="288">
        <f>SubSegments!F79</f>
        <v>-5.9918689815622013E-3</v>
      </c>
      <c r="G153" s="289">
        <f>SubSegments!G79</f>
        <v>2.7951332551385564</v>
      </c>
      <c r="H153" s="290">
        <f>SubSegments!H79</f>
        <v>-7.2112702338758883E-2</v>
      </c>
      <c r="I153" s="291">
        <f>SubSegments!I79</f>
        <v>5.6971194832089109</v>
      </c>
      <c r="J153" s="289">
        <f>SubSegments!J79</f>
        <v>-0.15192460221070814</v>
      </c>
      <c r="K153" s="292">
        <f>SubSegments!K79</f>
        <v>-2.5974261775428015E-2</v>
      </c>
      <c r="L153" s="293">
        <f>SubSegments!L79</f>
        <v>621055570.94174266</v>
      </c>
      <c r="M153" s="294">
        <f>SubSegments!M79</f>
        <v>-20405185.05894196</v>
      </c>
      <c r="N153" s="295">
        <f>SubSegments!N79</f>
        <v>-3.1810496383538986E-2</v>
      </c>
      <c r="O153" s="296">
        <f>SubSegments!O79</f>
        <v>164164888.71624005</v>
      </c>
      <c r="P153" s="287">
        <f>SubSegments!P79</f>
        <v>-2889990.6713929176</v>
      </c>
      <c r="Q153" s="295">
        <f>SubSegments!Q79</f>
        <v>-1.7299648366971693E-2</v>
      </c>
    </row>
    <row r="154" spans="2:17" ht="15" thickBot="1" x14ac:dyDescent="0.3">
      <c r="B154" s="436"/>
      <c r="C154" s="350" t="s">
        <v>281</v>
      </c>
      <c r="D154" s="298">
        <f>SubSegments!D80</f>
        <v>520192111.14547408</v>
      </c>
      <c r="E154" s="299">
        <f>SubSegments!E80</f>
        <v>22629289.848151445</v>
      </c>
      <c r="F154" s="300">
        <f>SubSegments!F80</f>
        <v>4.5480266771437759E-2</v>
      </c>
      <c r="G154" s="301">
        <f>SubSegments!G80</f>
        <v>13.338013264788348</v>
      </c>
      <c r="H154" s="302">
        <f>SubSegments!H80</f>
        <v>0.32949971147223778</v>
      </c>
      <c r="I154" s="303">
        <f>SubSegments!I80</f>
        <v>3.190476551164831</v>
      </c>
      <c r="J154" s="301">
        <f>SubSegments!J80</f>
        <v>0.13279980305287564</v>
      </c>
      <c r="K154" s="304">
        <f>SubSegments!K80</f>
        <v>4.3431603139500098E-2</v>
      </c>
      <c r="L154" s="305">
        <f>SubSegments!L80</f>
        <v>1659660732.7105646</v>
      </c>
      <c r="M154" s="306">
        <f>SubSegments!M80</f>
        <v>138274463.30475712</v>
      </c>
      <c r="N154" s="307">
        <f>SubSegments!N80</f>
        <v>9.0887150808033501E-2</v>
      </c>
      <c r="O154" s="308">
        <f>SubSegments!O80</f>
        <v>323214620.29735851</v>
      </c>
      <c r="P154" s="299">
        <f>SubSegments!P80</f>
        <v>21265313.12410301</v>
      </c>
      <c r="Q154" s="307">
        <f>SubSegments!Q80</f>
        <v>7.0426765748136611E-2</v>
      </c>
    </row>
    <row r="155" spans="2:17" s="160" customFormat="1" x14ac:dyDescent="0.25">
      <c r="B155" s="436"/>
      <c r="C155" s="227" t="s">
        <v>282</v>
      </c>
      <c r="D155" s="254">
        <f>'RFG vs SS'!E25</f>
        <v>1787681971.5265887</v>
      </c>
      <c r="E155" s="228">
        <f>'RFG vs SS'!F25</f>
        <v>-40392698.162327528</v>
      </c>
      <c r="F155" s="233">
        <f>'RFG vs SS'!G25</f>
        <v>-2.2095759452321038E-2</v>
      </c>
      <c r="G155" s="234">
        <f>'RFG vs SS'!H25</f>
        <v>45.837153887127108</v>
      </c>
      <c r="H155" s="235">
        <f>'RFG vs SS'!I25</f>
        <v>-1.9568795479230801</v>
      </c>
      <c r="I155" s="236">
        <f>'RFG vs SS'!J25</f>
        <v>1.8391533751609179</v>
      </c>
      <c r="J155" s="234">
        <f>'RFG vs SS'!K25</f>
        <v>-2.3513017539814607E-2</v>
      </c>
      <c r="K155" s="237">
        <f>'RFG vs SS'!L25</f>
        <v>-1.2623311201595483E-2</v>
      </c>
      <c r="L155" s="238">
        <f>'RFG vs SS'!M25</f>
        <v>3287821331.6474495</v>
      </c>
      <c r="M155" s="239">
        <f>'RFG vs SS'!N25</f>
        <v>-117271918.92958736</v>
      </c>
      <c r="N155" s="240">
        <f>'RFG vs SS'!O25</f>
        <v>-3.4440149006114334E-2</v>
      </c>
      <c r="O155" s="241">
        <f>'RFG vs SS'!P25</f>
        <v>748089904.52943289</v>
      </c>
      <c r="P155" s="242">
        <f>'RFG vs SS'!Q25</f>
        <v>-18245990.937921643</v>
      </c>
      <c r="Q155" s="240">
        <f>'RFG vs SS'!R25</f>
        <v>-2.380939095485566E-2</v>
      </c>
    </row>
    <row r="156" spans="2:17" s="160" customFormat="1" ht="15" thickBot="1" x14ac:dyDescent="0.3">
      <c r="B156" s="437"/>
      <c r="C156" s="161" t="s">
        <v>283</v>
      </c>
      <c r="D156" s="253">
        <f>'RFG vs SS'!E26</f>
        <v>62564689.883570477</v>
      </c>
      <c r="E156" s="229">
        <f>'RFG vs SS'!F26</f>
        <v>1000339.8573615551</v>
      </c>
      <c r="F156" s="243">
        <f>'RFG vs SS'!G26</f>
        <v>1.6248687055669304E-2</v>
      </c>
      <c r="G156" s="244">
        <f>'RFG vs SS'!H26</f>
        <v>1.6041932311062361</v>
      </c>
      <c r="H156" s="245">
        <f>'RFG vs SS'!I26</f>
        <v>-5.37373699822985E-3</v>
      </c>
      <c r="I156" s="246">
        <f>'RFG vs SS'!J26</f>
        <v>3.6379484302886835</v>
      </c>
      <c r="J156" s="244">
        <f>'RFG vs SS'!K26</f>
        <v>0.22198005186509695</v>
      </c>
      <c r="K156" s="247">
        <f>'RFG vs SS'!L26</f>
        <v>6.4983052321912038E-2</v>
      </c>
      <c r="L156" s="248">
        <f>'RFG vs SS'!M26</f>
        <v>227607115.35343349</v>
      </c>
      <c r="M156" s="249">
        <f>'RFG vs SS'!N26</f>
        <v>17305242.425702512</v>
      </c>
      <c r="N156" s="250">
        <f>'RFG vs SS'!O26</f>
        <v>8.2287628658682263E-2</v>
      </c>
      <c r="O156" s="251">
        <f>'RFG vs SS'!P26</f>
        <v>35452114.663864516</v>
      </c>
      <c r="P156" s="252">
        <f>'RFG vs SS'!Q26</f>
        <v>-444701.30419120193</v>
      </c>
      <c r="Q156" s="250">
        <f>'RFG vs SS'!R26</f>
        <v>-1.2388321699254273E-2</v>
      </c>
    </row>
    <row r="157" spans="2:17" x14ac:dyDescent="0.25">
      <c r="B157" s="438" t="s">
        <v>284</v>
      </c>
      <c r="C157" s="13" t="s">
        <v>31</v>
      </c>
      <c r="D157" s="162">
        <f>'Fat Content'!D29</f>
        <v>31031073.71095996</v>
      </c>
      <c r="E157" s="32">
        <f>'Fat Content'!E29</f>
        <v>6655648.8960397504</v>
      </c>
      <c r="F157" s="196">
        <f>'Fat Content'!F29</f>
        <v>0.27304750364661645</v>
      </c>
      <c r="G157" s="204">
        <f>'Fat Content'!G29</f>
        <v>0.79565388230515066</v>
      </c>
      <c r="H157" s="219">
        <f>'Fat Content'!H29</f>
        <v>0.15837145182538437</v>
      </c>
      <c r="I157" s="200">
        <f>'Fat Content'!I29</f>
        <v>3.1698384783050875</v>
      </c>
      <c r="J157" s="204">
        <f>'Fat Content'!J29</f>
        <v>-0.1315408349178786</v>
      </c>
      <c r="K157" s="186">
        <f>'Fat Content'!K29</f>
        <v>-3.9844205235981221E-2</v>
      </c>
      <c r="L157" s="187">
        <f>'Fat Content'!L29</f>
        <v>98363491.472122326</v>
      </c>
      <c r="M157" s="188">
        <f>'Fat Content'!M29</f>
        <v>17890968.237122998</v>
      </c>
      <c r="N157" s="189">
        <f>'Fat Content'!N29</f>
        <v>0.22232393763616709</v>
      </c>
      <c r="O157" s="31">
        <f>'Fat Content'!O29</f>
        <v>16804613.481926359</v>
      </c>
      <c r="P157" s="32">
        <f>'Fat Content'!P29</f>
        <v>3260594.1488206759</v>
      </c>
      <c r="Q157" s="189">
        <f>'Fat Content'!Q29</f>
        <v>0.24074051200228258</v>
      </c>
    </row>
    <row r="158" spans="2:17" x14ac:dyDescent="0.25">
      <c r="B158" s="439"/>
      <c r="C158" s="18" t="s">
        <v>217</v>
      </c>
      <c r="D158" s="27">
        <f>'Fat Content'!D30</f>
        <v>199859494.53455353</v>
      </c>
      <c r="E158" s="309">
        <f>'Fat Content'!E30</f>
        <v>-17549605.19914034</v>
      </c>
      <c r="F158" s="310">
        <f>'Fat Content'!F30</f>
        <v>-8.0721576146706789E-2</v>
      </c>
      <c r="G158" s="311">
        <f>'Fat Content'!G30</f>
        <v>5.1245079117516372</v>
      </c>
      <c r="H158" s="215">
        <f>'Fat Content'!H30</f>
        <v>-0.55953659367578101</v>
      </c>
      <c r="I158" s="312">
        <f>'Fat Content'!I30</f>
        <v>1.6500735524845149</v>
      </c>
      <c r="J158" s="311">
        <f>'Fat Content'!J30</f>
        <v>4.3531671488317381E-2</v>
      </c>
      <c r="K158" s="313">
        <f>'Fat Content'!K30</f>
        <v>2.7096505857241587E-2</v>
      </c>
      <c r="L158" s="180">
        <f>'Fat Content'!L30</f>
        <v>329782866.14439023</v>
      </c>
      <c r="M158" s="314">
        <f>'Fat Content'!M30</f>
        <v>-19493957.887468219</v>
      </c>
      <c r="N158" s="173">
        <f>'Fat Content'!N30</f>
        <v>-5.5812342950330204E-2</v>
      </c>
      <c r="O158" s="315">
        <f>'Fat Content'!O30</f>
        <v>95800341.749671936</v>
      </c>
      <c r="P158" s="309">
        <f>'Fat Content'!P30</f>
        <v>-7650733.0655015409</v>
      </c>
      <c r="Q158" s="173">
        <f>'Fat Content'!Q30</f>
        <v>-7.3955085330629985E-2</v>
      </c>
    </row>
    <row r="159" spans="2:17" x14ac:dyDescent="0.25">
      <c r="B159" s="439"/>
      <c r="C159" s="18" t="s">
        <v>218</v>
      </c>
      <c r="D159" s="27">
        <f>'Fat Content'!D31</f>
        <v>6499951.1337022195</v>
      </c>
      <c r="E159" s="309">
        <f>'Fat Content'!E31</f>
        <v>4814202.9955715779</v>
      </c>
      <c r="F159" s="310">
        <f>'Fat Content'!F31</f>
        <v>2.8558257824387341</v>
      </c>
      <c r="G159" s="311">
        <f>'Fat Content'!G31</f>
        <v>0.16666233990148152</v>
      </c>
      <c r="H159" s="215">
        <f>'Fat Content'!H31</f>
        <v>0.12258935742828755</v>
      </c>
      <c r="I159" s="312">
        <f>'Fat Content'!I31</f>
        <v>2.3462286300258821</v>
      </c>
      <c r="J159" s="311">
        <f>'Fat Content'!J31</f>
        <v>0.22304812280290243</v>
      </c>
      <c r="K159" s="313">
        <f>'Fat Content'!K31</f>
        <v>0.1050537728865262</v>
      </c>
      <c r="L159" s="180">
        <f>'Fat Content'!L31</f>
        <v>15250371.443661338</v>
      </c>
      <c r="M159" s="314">
        <f>'Fat Content'!M31</f>
        <v>11671223.856694929</v>
      </c>
      <c r="N159" s="173">
        <f>'Fat Content'!N31</f>
        <v>3.2608948284770656</v>
      </c>
      <c r="O159" s="315">
        <f>'Fat Content'!O31</f>
        <v>3763104.7148847007</v>
      </c>
      <c r="P159" s="309">
        <f>'Fat Content'!P31</f>
        <v>2810165.3553783321</v>
      </c>
      <c r="Q159" s="173">
        <f>'Fat Content'!Q31</f>
        <v>2.9489445759004265</v>
      </c>
    </row>
    <row r="160" spans="2:17" ht="15" thickBot="1" x14ac:dyDescent="0.3">
      <c r="B160" s="440"/>
      <c r="C160" s="21" t="s">
        <v>219</v>
      </c>
      <c r="D160" s="316">
        <f>'Fat Content'!D32</f>
        <v>3662681409.0147448</v>
      </c>
      <c r="E160" s="317">
        <f>'Fat Content'!E32</f>
        <v>81250248.820370197</v>
      </c>
      <c r="F160" s="318">
        <f>'Fat Content'!F32</f>
        <v>2.2686530938643118E-2</v>
      </c>
      <c r="G160" s="319">
        <f>'Fat Content'!G32</f>
        <v>93.913175866041556</v>
      </c>
      <c r="H160" s="320">
        <f>'Fat Content'!H32</f>
        <v>0.27857578442196029</v>
      </c>
      <c r="I160" s="321">
        <f>'Fat Content'!I32</f>
        <v>2.3234148300569166</v>
      </c>
      <c r="J160" s="319">
        <f>'Fat Content'!J32</f>
        <v>3.2089894250752149E-2</v>
      </c>
      <c r="K160" s="322">
        <f>'Fat Content'!K32</f>
        <v>1.4004951349015828E-2</v>
      </c>
      <c r="L160" s="323">
        <f>'Fat Content'!L32</f>
        <v>8509928303.4786215</v>
      </c>
      <c r="M160" s="324">
        <f>'Fat Content'!M32</f>
        <v>303705780.25204945</v>
      </c>
      <c r="N160" s="325">
        <f>'Fat Content'!N32</f>
        <v>3.7009206049732679E-2</v>
      </c>
      <c r="O160" s="326">
        <f>'Fat Content'!O32</f>
        <v>1881826755.0599754</v>
      </c>
      <c r="P160" s="317">
        <f>'Fat Content'!P32</f>
        <v>52890941.033517361</v>
      </c>
      <c r="Q160" s="325">
        <f>'Fat Content'!Q32</f>
        <v>2.891897059912471E-2</v>
      </c>
    </row>
    <row r="161" spans="2:17" ht="15" thickBot="1" x14ac:dyDescent="0.3">
      <c r="B161" s="438" t="s">
        <v>198</v>
      </c>
      <c r="C161" s="158" t="s">
        <v>198</v>
      </c>
      <c r="D161" s="163">
        <f>Flavors!D104</f>
        <v>2225013310.1069021</v>
      </c>
      <c r="E161" s="164">
        <f>Flavors!E104</f>
        <v>40380065.398406029</v>
      </c>
      <c r="F161" s="177">
        <f>Flavors!F104</f>
        <v>1.8483681641397933E-2</v>
      </c>
      <c r="G161" s="201">
        <f>Flavors!G104</f>
        <v>57.050571142239235</v>
      </c>
      <c r="H161" s="216">
        <f>Flavors!H104</f>
        <v>-6.5495324940641808E-2</v>
      </c>
      <c r="I161" s="197">
        <f>Flavors!I104</f>
        <v>2.1094433739108469</v>
      </c>
      <c r="J161" s="201">
        <f>Flavors!J104</f>
        <v>2.4784282188857532E-2</v>
      </c>
      <c r="K161" s="191">
        <f>Flavors!K104</f>
        <v>1.1888889788874299E-2</v>
      </c>
      <c r="L161" s="192">
        <f>Flavors!L104</f>
        <v>4693539583.8684454</v>
      </c>
      <c r="M161" s="176">
        <f>Flavors!M104</f>
        <v>139324028.2087698</v>
      </c>
      <c r="N161" s="178">
        <f>Flavors!N104</f>
        <v>3.0592321884199615E-2</v>
      </c>
      <c r="O161" s="182">
        <f>Flavors!O104</f>
        <v>1009588731.3417743</v>
      </c>
      <c r="P161" s="164">
        <f>Flavors!P104</f>
        <v>29070901.815146923</v>
      </c>
      <c r="Q161" s="178">
        <f>Flavors!Q104</f>
        <v>2.9648519322878319E-2</v>
      </c>
    </row>
    <row r="162" spans="2:17" x14ac:dyDescent="0.25">
      <c r="B162" s="439"/>
      <c r="C162" s="221" t="s">
        <v>31</v>
      </c>
      <c r="D162" s="327">
        <f>Flavors!D105</f>
        <v>173092670.03218746</v>
      </c>
      <c r="E162" s="328">
        <f>Flavors!E105</f>
        <v>22533412.134827435</v>
      </c>
      <c r="F162" s="329">
        <f>Flavors!F105</f>
        <v>0.14966473964815249</v>
      </c>
      <c r="G162" s="330">
        <f>Flavors!G105</f>
        <v>4.4381917362089851</v>
      </c>
      <c r="H162" s="331">
        <f>Flavors!H105</f>
        <v>0.5019005522568083</v>
      </c>
      <c r="I162" s="332">
        <f>Flavors!I105</f>
        <v>2.6754456793803856</v>
      </c>
      <c r="J162" s="330">
        <f>Flavors!J105</f>
        <v>0.20389237153705864</v>
      </c>
      <c r="K162" s="333">
        <f>Flavors!K105</f>
        <v>8.249563984317812E-2</v>
      </c>
      <c r="L162" s="334">
        <f>Flavors!L105</f>
        <v>463100036.17003065</v>
      </c>
      <c r="M162" s="335">
        <f>Flavors!M105</f>
        <v>90984804.28737396</v>
      </c>
      <c r="N162" s="336">
        <f>Flavors!N105</f>
        <v>0.24450706795056759</v>
      </c>
      <c r="O162" s="337">
        <f>Flavors!O105</f>
        <v>102438252.24547996</v>
      </c>
      <c r="P162" s="328">
        <f>Flavors!P105</f>
        <v>17448284.417507112</v>
      </c>
      <c r="Q162" s="336">
        <f>Flavors!Q105</f>
        <v>0.20529816475309146</v>
      </c>
    </row>
    <row r="163" spans="2:17" x14ac:dyDescent="0.25">
      <c r="B163" s="439"/>
      <c r="C163" s="18" t="s">
        <v>199</v>
      </c>
      <c r="D163" s="286">
        <f>Flavors!D106</f>
        <v>21345373.544471748</v>
      </c>
      <c r="E163" s="287">
        <f>Flavors!E106</f>
        <v>236654.61046506464</v>
      </c>
      <c r="F163" s="288">
        <f>Flavors!F106</f>
        <v>1.1211225617477337E-2</v>
      </c>
      <c r="G163" s="289">
        <f>Flavors!G106</f>
        <v>0.54730717628743009</v>
      </c>
      <c r="H163" s="290">
        <f>Flavors!H106</f>
        <v>-4.5689780245117273E-3</v>
      </c>
      <c r="I163" s="291">
        <f>Flavors!I106</f>
        <v>1.9810935701700758</v>
      </c>
      <c r="J163" s="289">
        <f>Flavors!J106</f>
        <v>-0.12826585105293486</v>
      </c>
      <c r="K163" s="292">
        <f>Flavors!K106</f>
        <v>-6.0807963670110841E-2</v>
      </c>
      <c r="L163" s="293">
        <f>Flavors!L106</f>
        <v>42287182.281831421</v>
      </c>
      <c r="M163" s="294">
        <f>Flavors!M106</f>
        <v>-2238692.8715641275</v>
      </c>
      <c r="N163" s="295">
        <f>Flavors!N106</f>
        <v>-5.0278469852678559E-2</v>
      </c>
      <c r="O163" s="296">
        <f>Flavors!O106</f>
        <v>10720256.36730686</v>
      </c>
      <c r="P163" s="287">
        <f>Flavors!P106</f>
        <v>-90326.034741686657</v>
      </c>
      <c r="Q163" s="295">
        <f>Flavors!Q106</f>
        <v>-8.3553347435352202E-3</v>
      </c>
    </row>
    <row r="164" spans="2:17" x14ac:dyDescent="0.25">
      <c r="B164" s="439"/>
      <c r="C164" s="18" t="s">
        <v>200</v>
      </c>
      <c r="D164" s="286">
        <f>Flavors!D107</f>
        <v>280083911.84069097</v>
      </c>
      <c r="E164" s="287">
        <f>Flavors!E107</f>
        <v>18513068.213310868</v>
      </c>
      <c r="F164" s="288">
        <f>Flavors!F107</f>
        <v>7.0776497703557512E-2</v>
      </c>
      <c r="G164" s="289">
        <f>Flavors!G107</f>
        <v>7.1815063153470682</v>
      </c>
      <c r="H164" s="290">
        <f>Flavors!H107</f>
        <v>0.34287666129214056</v>
      </c>
      <c r="I164" s="291">
        <f>Flavors!I107</f>
        <v>2.2834617112852875</v>
      </c>
      <c r="J164" s="289">
        <f>Flavors!J107</f>
        <v>9.2766702786262201E-4</v>
      </c>
      <c r="K164" s="292">
        <f>Flavors!K107</f>
        <v>4.0641979916861186E-4</v>
      </c>
      <c r="L164" s="293">
        <f>Flavors!L107</f>
        <v>639560888.63522184</v>
      </c>
      <c r="M164" s="294">
        <f>Flavors!M107</f>
        <v>42516533.07059145</v>
      </c>
      <c r="N164" s="295">
        <f>Flavors!N107</f>
        <v>7.1211682472708704E-2</v>
      </c>
      <c r="O164" s="296">
        <f>Flavors!O107</f>
        <v>131797048.28396508</v>
      </c>
      <c r="P164" s="287">
        <f>Flavors!P107</f>
        <v>8599788.456856221</v>
      </c>
      <c r="Q164" s="295">
        <f>Flavors!Q107</f>
        <v>6.980503031418793E-2</v>
      </c>
    </row>
    <row r="165" spans="2:17" x14ac:dyDescent="0.25">
      <c r="B165" s="439"/>
      <c r="C165" s="18" t="s">
        <v>201</v>
      </c>
      <c r="D165" s="286">
        <f>Flavors!D108</f>
        <v>54890577.437175252</v>
      </c>
      <c r="E165" s="287">
        <f>Flavors!E108</f>
        <v>-729540.86105164886</v>
      </c>
      <c r="F165" s="288">
        <f>Flavors!F108</f>
        <v>-1.3116492437861386E-2</v>
      </c>
      <c r="G165" s="289">
        <f>Flavors!G108</f>
        <v>1.4074247461322835</v>
      </c>
      <c r="H165" s="290">
        <f>Flavors!H108</f>
        <v>-4.6733466157408143E-2</v>
      </c>
      <c r="I165" s="291">
        <f>Flavors!I108</f>
        <v>2.1029716760750596</v>
      </c>
      <c r="J165" s="289">
        <f>Flavors!J108</f>
        <v>-9.6546782414067778E-2</v>
      </c>
      <c r="K165" s="292">
        <f>Flavors!K108</f>
        <v>-4.3894508837351055E-2</v>
      </c>
      <c r="L165" s="293">
        <f>Flavors!L108</f>
        <v>115433329.63378429</v>
      </c>
      <c r="M165" s="294">
        <f>Flavors!M108</f>
        <v>-6904147.2265146524</v>
      </c>
      <c r="N165" s="295">
        <f>Flavors!N108</f>
        <v>-5.6435259281983702E-2</v>
      </c>
      <c r="O165" s="296">
        <f>Flavors!O108</f>
        <v>28563096.186121963</v>
      </c>
      <c r="P165" s="287">
        <f>Flavors!P108</f>
        <v>-849204.54696520045</v>
      </c>
      <c r="Q165" s="295">
        <f>Flavors!Q108</f>
        <v>-2.887242839897573E-2</v>
      </c>
    </row>
    <row r="166" spans="2:17" x14ac:dyDescent="0.25">
      <c r="B166" s="439"/>
      <c r="C166" s="18" t="s">
        <v>202</v>
      </c>
      <c r="D166" s="286">
        <f>Flavors!D109</f>
        <v>15200092.706551053</v>
      </c>
      <c r="E166" s="287">
        <f>Flavors!E109</f>
        <v>-2339575.8185312264</v>
      </c>
      <c r="F166" s="288">
        <f>Flavors!F109</f>
        <v>-0.13338768718380048</v>
      </c>
      <c r="G166" s="289">
        <f>Flavors!G109</f>
        <v>0.38973877881299446</v>
      </c>
      <c r="H166" s="290">
        <f>Flavors!H109</f>
        <v>-6.8826463530269333E-2</v>
      </c>
      <c r="I166" s="291">
        <f>Flavors!I109</f>
        <v>2.274624592553685</v>
      </c>
      <c r="J166" s="289">
        <f>Flavors!J109</f>
        <v>-4.5885431297850499E-2</v>
      </c>
      <c r="K166" s="292">
        <f>Flavors!K109</f>
        <v>-1.9773856103276293E-2</v>
      </c>
      <c r="L166" s="293">
        <f>Flavors!L109</f>
        <v>34574504.679416925</v>
      </c>
      <c r="M166" s="294">
        <f>Flavors!M109</f>
        <v>-6126471.9480697811</v>
      </c>
      <c r="N166" s="295">
        <f>Flavors!N109</f>
        <v>-0.15052395435475555</v>
      </c>
      <c r="O166" s="296">
        <f>Flavors!O109</f>
        <v>8408169.2364162561</v>
      </c>
      <c r="P166" s="287">
        <f>Flavors!P109</f>
        <v>-1082594.616920853</v>
      </c>
      <c r="Q166" s="295">
        <f>Flavors!Q109</f>
        <v>-0.11406822819010452</v>
      </c>
    </row>
    <row r="167" spans="2:17" x14ac:dyDescent="0.25">
      <c r="B167" s="439"/>
      <c r="C167" s="18" t="s">
        <v>203</v>
      </c>
      <c r="D167" s="286">
        <f>Flavors!D110</f>
        <v>39075614.042048477</v>
      </c>
      <c r="E167" s="287">
        <f>Flavors!E110</f>
        <v>2840163.576544866</v>
      </c>
      <c r="F167" s="288">
        <f>Flavors!F110</f>
        <v>7.8380799467326082E-2</v>
      </c>
      <c r="G167" s="289">
        <f>Flavors!G110</f>
        <v>1.0019203429958186</v>
      </c>
      <c r="H167" s="290">
        <f>Flavors!H110</f>
        <v>5.4563892081758492E-2</v>
      </c>
      <c r="I167" s="291">
        <f>Flavors!I110</f>
        <v>2.0227915712170139</v>
      </c>
      <c r="J167" s="289">
        <f>Flavors!J110</f>
        <v>-9.4467877533645606E-2</v>
      </c>
      <c r="K167" s="292">
        <f>Flavors!K110</f>
        <v>-4.4617997850659577E-2</v>
      </c>
      <c r="L167" s="293">
        <f>Flavors!L110</f>
        <v>79041822.724384844</v>
      </c>
      <c r="M167" s="294">
        <f>Flavors!M110</f>
        <v>2321972.8465608358</v>
      </c>
      <c r="N167" s="295">
        <f>Flavors!N110</f>
        <v>3.0265607274500228E-2</v>
      </c>
      <c r="O167" s="296">
        <f>Flavors!O110</f>
        <v>19819280.04722489</v>
      </c>
      <c r="P167" s="287">
        <f>Flavors!P110</f>
        <v>1239343.2350596674</v>
      </c>
      <c r="Q167" s="295">
        <f>Flavors!Q110</f>
        <v>6.6703307314167334E-2</v>
      </c>
    </row>
    <row r="168" spans="2:17" x14ac:dyDescent="0.25">
      <c r="B168" s="439"/>
      <c r="C168" s="18" t="s">
        <v>204</v>
      </c>
      <c r="D168" s="286">
        <f>Flavors!D111</f>
        <v>279911718.50045574</v>
      </c>
      <c r="E168" s="287">
        <f>Flavors!E111</f>
        <v>-8809871.228346765</v>
      </c>
      <c r="F168" s="288">
        <f>Flavors!F111</f>
        <v>-3.0513378776495091E-2</v>
      </c>
      <c r="G168" s="289">
        <f>Flavors!G111</f>
        <v>7.1770911829239559</v>
      </c>
      <c r="H168" s="290">
        <f>Flavors!H111</f>
        <v>-0.37138019065917849</v>
      </c>
      <c r="I168" s="291">
        <f>Flavors!I111</f>
        <v>1.8995277612292967</v>
      </c>
      <c r="J168" s="289">
        <f>Flavors!J111</f>
        <v>-2.8916846325660828E-2</v>
      </c>
      <c r="K168" s="292">
        <f>Flavors!K111</f>
        <v>-1.4994906367740587E-2</v>
      </c>
      <c r="L168" s="293">
        <f>Flavors!L111</f>
        <v>531700079.98501581</v>
      </c>
      <c r="M168" s="294">
        <f>Flavors!M111</f>
        <v>-25083512.812188208</v>
      </c>
      <c r="N168" s="295">
        <f>Flavors!N111</f>
        <v>-4.505073988651874E-2</v>
      </c>
      <c r="O168" s="296">
        <f>Flavors!O111</f>
        <v>117523358.15868837</v>
      </c>
      <c r="P168" s="287">
        <f>Flavors!P111</f>
        <v>-3858387.1588890702</v>
      </c>
      <c r="Q168" s="295">
        <f>Flavors!Q111</f>
        <v>-3.178721107357757E-2</v>
      </c>
    </row>
    <row r="169" spans="2:17" x14ac:dyDescent="0.25">
      <c r="B169" s="439"/>
      <c r="C169" s="18" t="s">
        <v>205</v>
      </c>
      <c r="D169" s="286">
        <f>Flavors!D112</f>
        <v>7276073.5128978929</v>
      </c>
      <c r="E169" s="287">
        <f>Flavors!E112</f>
        <v>-576207.70450619888</v>
      </c>
      <c r="F169" s="288">
        <f>Flavors!F112</f>
        <v>-7.3380930783409848E-2</v>
      </c>
      <c r="G169" s="289">
        <f>Flavors!G112</f>
        <v>0.1865625467039565</v>
      </c>
      <c r="H169" s="290">
        <f>Flavors!H112</f>
        <v>-1.8731141386963357E-2</v>
      </c>
      <c r="I169" s="291">
        <f>Flavors!I112</f>
        <v>2.1373141128936681</v>
      </c>
      <c r="J169" s="289">
        <f>Flavors!J112</f>
        <v>0.17765538132004499</v>
      </c>
      <c r="K169" s="292">
        <f>Flavors!K112</f>
        <v>9.0656285432610076E-2</v>
      </c>
      <c r="L169" s="293">
        <f>Flavors!L112</f>
        <v>15551254.605568474</v>
      </c>
      <c r="M169" s="294">
        <f>Flavors!M112</f>
        <v>163463.1551109869</v>
      </c>
      <c r="N169" s="295">
        <f>Flavors!N112</f>
        <v>1.0622912042788769E-2</v>
      </c>
      <c r="O169" s="296">
        <f>Flavors!O112</f>
        <v>3681934.2055078601</v>
      </c>
      <c r="P169" s="287">
        <f>Flavors!P112</f>
        <v>-219231.24196163565</v>
      </c>
      <c r="Q169" s="295">
        <f>Flavors!Q112</f>
        <v>-5.6196345659690165E-2</v>
      </c>
    </row>
    <row r="170" spans="2:17" x14ac:dyDescent="0.25">
      <c r="B170" s="439"/>
      <c r="C170" s="18" t="s">
        <v>206</v>
      </c>
      <c r="D170" s="286">
        <f>Flavors!D113</f>
        <v>1376117.1225396669</v>
      </c>
      <c r="E170" s="287">
        <f>Flavors!E113</f>
        <v>-4739939.4920235053</v>
      </c>
      <c r="F170" s="288">
        <f>Flavors!F113</f>
        <v>-0.77499928315527</v>
      </c>
      <c r="G170" s="289">
        <f>Flavors!G113</f>
        <v>3.528440366755866E-2</v>
      </c>
      <c r="H170" s="290">
        <f>Flavors!H113</f>
        <v>-0.12461662180687377</v>
      </c>
      <c r="I170" s="291">
        <f>Flavors!I113</f>
        <v>2.0319514047197402</v>
      </c>
      <c r="J170" s="289">
        <f>Flavors!J113</f>
        <v>-2.6455969150456227E-2</v>
      </c>
      <c r="K170" s="292">
        <f>Flavors!K113</f>
        <v>-1.2852640097530347E-2</v>
      </c>
      <c r="L170" s="293">
        <f>Flavors!L113</f>
        <v>2796203.1202033632</v>
      </c>
      <c r="M170" s="294">
        <f>Flavors!M113</f>
        <v>-9793132.9142210595</v>
      </c>
      <c r="N170" s="295">
        <f>Flavors!N113</f>
        <v>-0.77789113639056151</v>
      </c>
      <c r="O170" s="296">
        <f>Flavors!O113</f>
        <v>688058.56126983347</v>
      </c>
      <c r="P170" s="287">
        <f>Flavors!P113</f>
        <v>-2369969.7460117526</v>
      </c>
      <c r="Q170" s="295">
        <f>Flavors!Q113</f>
        <v>-0.77499928315527</v>
      </c>
    </row>
    <row r="171" spans="2:17" x14ac:dyDescent="0.25">
      <c r="B171" s="439"/>
      <c r="C171" s="18" t="s">
        <v>207</v>
      </c>
      <c r="D171" s="286">
        <f>Flavors!D114</f>
        <v>207884.18297819496</v>
      </c>
      <c r="E171" s="287">
        <f>Flavors!E114</f>
        <v>-295205.74404361256</v>
      </c>
      <c r="F171" s="288">
        <f>Flavors!F114</f>
        <v>-0.58678524094324835</v>
      </c>
      <c r="G171" s="289">
        <f>Flavors!G114</f>
        <v>5.3302653590750759E-3</v>
      </c>
      <c r="H171" s="290">
        <f>Flavors!H114</f>
        <v>-7.8227514140356835E-3</v>
      </c>
      <c r="I171" s="291">
        <f>Flavors!I114</f>
        <v>4.2722101812502418</v>
      </c>
      <c r="J171" s="289">
        <f>Flavors!J114</f>
        <v>1.3878105355101344</v>
      </c>
      <c r="K171" s="292">
        <f>Flavors!K114</f>
        <v>0.48114363679102329</v>
      </c>
      <c r="L171" s="293">
        <f>Flavors!L114</f>
        <v>888124.92304033274</v>
      </c>
      <c r="M171" s="294">
        <f>Flavors!M114</f>
        <v>-562987.48423678544</v>
      </c>
      <c r="N171" s="295">
        <f>Flavors!N114</f>
        <v>-0.38796958899495648</v>
      </c>
      <c r="O171" s="296">
        <f>Flavors!O114</f>
        <v>110880.79420101643</v>
      </c>
      <c r="P171" s="287">
        <f>Flavors!P114</f>
        <v>-206026.24644264177</v>
      </c>
      <c r="Q171" s="295">
        <f>Flavors!Q114</f>
        <v>-0.65011571224226972</v>
      </c>
    </row>
    <row r="172" spans="2:17" x14ac:dyDescent="0.25">
      <c r="B172" s="439"/>
      <c r="C172" s="18" t="s">
        <v>208</v>
      </c>
      <c r="D172" s="286">
        <f>Flavors!D115</f>
        <v>44242526.531128116</v>
      </c>
      <c r="E172" s="287">
        <f>Flavors!E115</f>
        <v>1091546.2406548932</v>
      </c>
      <c r="F172" s="288">
        <f>Flavors!F115</f>
        <v>2.5295977827319079E-2</v>
      </c>
      <c r="G172" s="289">
        <f>Flavors!G115</f>
        <v>1.1344028352150675</v>
      </c>
      <c r="H172" s="290">
        <f>Flavors!H115</f>
        <v>6.2435598015413429E-3</v>
      </c>
      <c r="I172" s="291">
        <f>Flavors!I115</f>
        <v>2.1783384936930417</v>
      </c>
      <c r="J172" s="289">
        <f>Flavors!J115</f>
        <v>-3.4571993568666137E-3</v>
      </c>
      <c r="K172" s="292">
        <f>Flavors!K115</f>
        <v>-1.58456603791065E-3</v>
      </c>
      <c r="L172" s="293">
        <f>Flavors!L115</f>
        <v>96375198.600992054</v>
      </c>
      <c r="M172" s="294">
        <f>Flavors!M115</f>
        <v>2228575.6523560882</v>
      </c>
      <c r="N172" s="295">
        <f>Flavors!N115</f>
        <v>2.3671328642047448E-2</v>
      </c>
      <c r="O172" s="296">
        <f>Flavors!O115</f>
        <v>23433196.008410141</v>
      </c>
      <c r="P172" s="287">
        <f>Flavors!P115</f>
        <v>1115212.1580407433</v>
      </c>
      <c r="Q172" s="295">
        <f>Flavors!Q115</f>
        <v>4.9969216104719279E-2</v>
      </c>
    </row>
    <row r="173" spans="2:17" x14ac:dyDescent="0.25">
      <c r="B173" s="439"/>
      <c r="C173" s="18" t="s">
        <v>209</v>
      </c>
      <c r="D173" s="286">
        <f>Flavors!D116</f>
        <v>1620168040.8497794</v>
      </c>
      <c r="E173" s="287">
        <f>Flavors!E116</f>
        <v>35519970.975453138</v>
      </c>
      <c r="F173" s="288">
        <f>Flavors!F116</f>
        <v>2.2415053317340124E-2</v>
      </c>
      <c r="G173" s="289">
        <f>Flavors!G116</f>
        <v>41.542004111625637</v>
      </c>
      <c r="H173" s="290">
        <f>Flavors!H116</f>
        <v>0.11222879109705985</v>
      </c>
      <c r="I173" s="291">
        <f>Flavors!I116</f>
        <v>2.5579767126270849</v>
      </c>
      <c r="J173" s="289">
        <f>Flavors!J116</f>
        <v>5.7107238261921545E-2</v>
      </c>
      <c r="K173" s="292">
        <f>Flavors!K116</f>
        <v>2.2834953542074807E-2</v>
      </c>
      <c r="L173" s="293">
        <f>Flavors!L116</f>
        <v>4144352119.0363832</v>
      </c>
      <c r="M173" s="294">
        <f>Flavors!M116</f>
        <v>181354133.47600603</v>
      </c>
      <c r="N173" s="295">
        <f>Flavors!N116</f>
        <v>4.5761853560559437E-2</v>
      </c>
      <c r="O173" s="296">
        <f>Flavors!O116</f>
        <v>960042987.47856295</v>
      </c>
      <c r="P173" s="287">
        <f>Flavors!P116</f>
        <v>23089270.204033852</v>
      </c>
      <c r="Q173" s="295">
        <f>Flavors!Q116</f>
        <v>2.4642914349277997E-2</v>
      </c>
    </row>
    <row r="174" spans="2:17" x14ac:dyDescent="0.25">
      <c r="B174" s="439"/>
      <c r="C174" s="18" t="s">
        <v>210</v>
      </c>
      <c r="D174" s="286">
        <f>Flavors!D117</f>
        <v>52043805.528787822</v>
      </c>
      <c r="E174" s="287">
        <f>Flavors!E117</f>
        <v>-2027318.3269164115</v>
      </c>
      <c r="F174" s="288">
        <f>Flavors!F117</f>
        <v>-3.7493548910257017E-2</v>
      </c>
      <c r="G174" s="289">
        <f>Flavors!G117</f>
        <v>1.334431940854466</v>
      </c>
      <c r="H174" s="290">
        <f>Flavors!H117</f>
        <v>-7.9228641111824594E-2</v>
      </c>
      <c r="I174" s="291">
        <f>Flavors!I117</f>
        <v>2.400143379983942</v>
      </c>
      <c r="J174" s="289">
        <f>Flavors!J117</f>
        <v>5.2293549032779829E-2</v>
      </c>
      <c r="K174" s="292">
        <f>Flavors!K117</f>
        <v>2.2272953041291673E-2</v>
      </c>
      <c r="L174" s="293">
        <f>Flavors!L117</f>
        <v>124912595.30909176</v>
      </c>
      <c r="M174" s="294">
        <f>Flavors!M117</f>
        <v>-2038283.694862783</v>
      </c>
      <c r="N174" s="295">
        <f>Flavors!N117</f>
        <v>-1.6055687923195002E-2</v>
      </c>
      <c r="O174" s="296">
        <f>Flavors!O117</f>
        <v>28608970.202052504</v>
      </c>
      <c r="P174" s="287">
        <f>Flavors!P117</f>
        <v>-677955.09487358481</v>
      </c>
      <c r="Q174" s="295">
        <f>Flavors!Q117</f>
        <v>-2.3148728929381399E-2</v>
      </c>
    </row>
    <row r="175" spans="2:17" x14ac:dyDescent="0.25">
      <c r="B175" s="439"/>
      <c r="C175" s="18" t="s">
        <v>211</v>
      </c>
      <c r="D175" s="286">
        <f>Flavors!D118</f>
        <v>64997.694935873529</v>
      </c>
      <c r="E175" s="287">
        <f>Flavors!E118</f>
        <v>-2056829.579608127</v>
      </c>
      <c r="F175" s="288">
        <f>Flavors!F118</f>
        <v>-0.96936711309366963</v>
      </c>
      <c r="G175" s="289">
        <f>Flavors!G118</f>
        <v>1.6665768254853519E-3</v>
      </c>
      <c r="H175" s="290">
        <f>Flavors!H118</f>
        <v>-5.3807461179873832E-2</v>
      </c>
      <c r="I175" s="291">
        <f>Flavors!I118</f>
        <v>2.4005557719886963</v>
      </c>
      <c r="J175" s="289">
        <f>Flavors!J118</f>
        <v>0.28025277740345</v>
      </c>
      <c r="K175" s="292">
        <f>Flavors!K118</f>
        <v>0.13217581549389379</v>
      </c>
      <c r="L175" s="293">
        <f>Flavors!L118</f>
        <v>156030.59174427166</v>
      </c>
      <c r="M175" s="294">
        <f>Flavors!M118</f>
        <v>-4342886.1324640242</v>
      </c>
      <c r="N175" s="295">
        <f>Flavors!N118</f>
        <v>-0.96531818628589316</v>
      </c>
      <c r="O175" s="296">
        <f>Flavors!O118</f>
        <v>32498.847467936765</v>
      </c>
      <c r="P175" s="287">
        <f>Flavors!P118</f>
        <v>-1028414.7898040635</v>
      </c>
      <c r="Q175" s="295">
        <f>Flavors!Q118</f>
        <v>-0.96936711309366963</v>
      </c>
    </row>
    <row r="176" spans="2:17" x14ac:dyDescent="0.25">
      <c r="B176" s="439"/>
      <c r="C176" s="18" t="s">
        <v>212</v>
      </c>
      <c r="D176" s="286">
        <f>Flavors!D119</f>
        <v>410737318.46835494</v>
      </c>
      <c r="E176" s="287">
        <f>Flavors!E119</f>
        <v>34446820.780504942</v>
      </c>
      <c r="F176" s="288">
        <f>Flavors!F119</f>
        <v>9.1543158788665827E-2</v>
      </c>
      <c r="G176" s="289">
        <f>Flavors!G119</f>
        <v>10.531531879656763</v>
      </c>
      <c r="H176" s="290">
        <f>Flavors!H119</f>
        <v>0.69361829440633471</v>
      </c>
      <c r="I176" s="291">
        <f>Flavors!I119</f>
        <v>2.1890031914359791</v>
      </c>
      <c r="J176" s="289">
        <f>Flavors!J119</f>
        <v>2.7510671887410965E-2</v>
      </c>
      <c r="K176" s="292">
        <f>Flavors!K119</f>
        <v>1.2727627617770623E-2</v>
      </c>
      <c r="L176" s="293">
        <f>Flavors!L119</f>
        <v>899105300.9690851</v>
      </c>
      <c r="M176" s="294">
        <f>Flavors!M119</f>
        <v>85756205.039589524</v>
      </c>
      <c r="N176" s="295">
        <f>Flavors!N119</f>
        <v>0.10543591364245301</v>
      </c>
      <c r="O176" s="296">
        <f>Flavors!O119</f>
        <v>189176630.20843929</v>
      </c>
      <c r="P176" s="287">
        <f>Flavors!P119</f>
        <v>16572121.049201965</v>
      </c>
      <c r="Q176" s="295">
        <f>Flavors!Q119</f>
        <v>9.6012098003263963E-2</v>
      </c>
    </row>
    <row r="177" spans="2:17" x14ac:dyDescent="0.25">
      <c r="B177" s="439"/>
      <c r="C177" s="18" t="s">
        <v>213</v>
      </c>
      <c r="D177" s="286">
        <f>Flavors!D120</f>
        <v>3961802.6764046098</v>
      </c>
      <c r="E177" s="287">
        <f>Flavors!E120</f>
        <v>1814107.4181600953</v>
      </c>
      <c r="F177" s="288">
        <f>Flavors!F120</f>
        <v>0.84467636234523913</v>
      </c>
      <c r="G177" s="289">
        <f>Flavors!G120</f>
        <v>0.10158281050052485</v>
      </c>
      <c r="H177" s="290">
        <f>Flavors!H120</f>
        <v>4.5432467911781182E-2</v>
      </c>
      <c r="I177" s="291">
        <f>Flavors!I120</f>
        <v>1.9787924835684576</v>
      </c>
      <c r="J177" s="289">
        <f>Flavors!J120</f>
        <v>-7.7779376727898253E-2</v>
      </c>
      <c r="K177" s="292">
        <f>Flavors!K120</f>
        <v>-3.7819916838057924E-2</v>
      </c>
      <c r="L177" s="293">
        <f>Flavors!L120</f>
        <v>7839585.3574508401</v>
      </c>
      <c r="M177" s="294">
        <f>Flavors!M120</f>
        <v>3422695.7248532567</v>
      </c>
      <c r="N177" s="295">
        <f>Flavors!N120</f>
        <v>0.77491085572821095</v>
      </c>
      <c r="O177" s="296">
        <f>Flavors!O120</f>
        <v>1980901.3382023049</v>
      </c>
      <c r="P177" s="287">
        <f>Flavors!P120</f>
        <v>907053.70908004767</v>
      </c>
      <c r="Q177" s="295">
        <f>Flavors!Q120</f>
        <v>0.84467636234523913</v>
      </c>
    </row>
    <row r="178" spans="2:17" x14ac:dyDescent="0.25">
      <c r="B178" s="439"/>
      <c r="C178" s="18" t="s">
        <v>214</v>
      </c>
      <c r="D178" s="286">
        <f>Flavors!D121</f>
        <v>872805878.22231996</v>
      </c>
      <c r="E178" s="287">
        <f>Flavors!E121</f>
        <v>-17310268.823486567</v>
      </c>
      <c r="F178" s="288">
        <f>Flavors!F121</f>
        <v>-1.9447202346499798E-2</v>
      </c>
      <c r="G178" s="289">
        <f>Flavors!G121</f>
        <v>22.379225159104632</v>
      </c>
      <c r="H178" s="290">
        <f>Flavors!H121</f>
        <v>-0.89238491151942512</v>
      </c>
      <c r="I178" s="291">
        <f>Flavors!I121</f>
        <v>1.9384666558085204</v>
      </c>
      <c r="J178" s="289">
        <f>Flavors!J121</f>
        <v>-9.4799591941558958E-3</v>
      </c>
      <c r="K178" s="292">
        <f>Flavors!K121</f>
        <v>-4.8666421970413555E-3</v>
      </c>
      <c r="L178" s="293">
        <f>Flavors!L121</f>
        <v>1691905091.9276392</v>
      </c>
      <c r="M178" s="294">
        <f>Flavors!M121</f>
        <v>-41993643.669464111</v>
      </c>
      <c r="N178" s="295">
        <f>Flavors!N121</f>
        <v>-2.4219201967987332E-2</v>
      </c>
      <c r="O178" s="296">
        <f>Flavors!O121</f>
        <v>356872385.44429976</v>
      </c>
      <c r="P178" s="287">
        <f>Flavors!P121</f>
        <v>-7732757.4805460572</v>
      </c>
      <c r="Q178" s="295">
        <f>Flavors!Q121</f>
        <v>-2.1208580379624462E-2</v>
      </c>
    </row>
    <row r="179" spans="2:17" ht="15" thickBot="1" x14ac:dyDescent="0.3">
      <c r="B179" s="439"/>
      <c r="C179" s="21" t="s">
        <v>215</v>
      </c>
      <c r="D179" s="338">
        <f>Flavors!D122</f>
        <v>23587525.500201967</v>
      </c>
      <c r="E179" s="339">
        <f>Flavors!E122</f>
        <v>-2940490.8585621156</v>
      </c>
      <c r="F179" s="340">
        <f>Flavors!F122</f>
        <v>-0.11084473180335111</v>
      </c>
      <c r="G179" s="341">
        <f>Flavors!G122</f>
        <v>0.60479719177679891</v>
      </c>
      <c r="H179" s="342">
        <f>Flavors!H122</f>
        <v>-8.8763592057093499E-2</v>
      </c>
      <c r="I179" s="343">
        <f>Flavors!I122</f>
        <v>2.7025168022471133</v>
      </c>
      <c r="J179" s="341">
        <f>Flavors!J122</f>
        <v>0.45446729783619455</v>
      </c>
      <c r="K179" s="344">
        <f>Flavors!K122</f>
        <v>0.2021607161872904</v>
      </c>
      <c r="L179" s="345">
        <f>Flavors!L122</f>
        <v>63745683.987728059</v>
      </c>
      <c r="M179" s="346">
        <f>Flavors!M122</f>
        <v>4109389.9594037235</v>
      </c>
      <c r="N179" s="347">
        <f>Flavors!N122</f>
        <v>6.8907534016985753E-2</v>
      </c>
      <c r="O179" s="348">
        <f>Flavors!O122</f>
        <v>14296911.392842161</v>
      </c>
      <c r="P179" s="339">
        <f>Flavors!P122</f>
        <v>454761.19959248044</v>
      </c>
      <c r="Q179" s="347">
        <f>Flavors!Q122</f>
        <v>3.2853364054253015E-2</v>
      </c>
    </row>
    <row r="180" spans="2:17" x14ac:dyDescent="0.25">
      <c r="B180" s="438" t="s">
        <v>285</v>
      </c>
      <c r="C180" s="24" t="s">
        <v>286</v>
      </c>
      <c r="D180" s="183">
        <f>'NB vs PL'!D19</f>
        <v>2510901255.3427019</v>
      </c>
      <c r="E180" s="23">
        <f>'NB vs PL'!E19</f>
        <v>38058604.041148663</v>
      </c>
      <c r="F180" s="194">
        <f>'NB vs PL'!F19</f>
        <v>1.5390629088800673E-2</v>
      </c>
      <c r="G180" s="202">
        <f>'NB vs PL'!G19</f>
        <v>64.380896082003289</v>
      </c>
      <c r="H180" s="217">
        <f>'NB vs PL'!H19</f>
        <v>-0.27025100491330534</v>
      </c>
      <c r="I180" s="198">
        <f>'NB vs PL'!I19</f>
        <v>2.406089000050236</v>
      </c>
      <c r="J180" s="202">
        <f>'NB vs PL'!J19</f>
        <v>4.4701132811638011E-2</v>
      </c>
      <c r="K180" s="205">
        <f>'NB vs PL'!K19</f>
        <v>1.8930025614094233E-2</v>
      </c>
      <c r="L180" s="207">
        <f>'NB vs PL'!L19</f>
        <v>6041451890.6924038</v>
      </c>
      <c r="M180" s="211">
        <f>'NB vs PL'!M19</f>
        <v>202111256.31878853</v>
      </c>
      <c r="N180" s="209">
        <f>'NB vs PL'!N19</f>
        <v>3.4611999705762835E-2</v>
      </c>
      <c r="O180" s="22">
        <f>'NB vs PL'!O19</f>
        <v>1236736828.2590868</v>
      </c>
      <c r="P180" s="23">
        <f>'NB vs PL'!P19</f>
        <v>34168846.970402479</v>
      </c>
      <c r="Q180" s="209">
        <f>'NB vs PL'!Q19</f>
        <v>2.8413235261583122E-2</v>
      </c>
    </row>
    <row r="181" spans="2:17" ht="15" thickBot="1" x14ac:dyDescent="0.3">
      <c r="B181" s="440"/>
      <c r="C181" s="25" t="s">
        <v>197</v>
      </c>
      <c r="D181" s="184">
        <f>'NB vs PL'!D20</f>
        <v>1389170673.0511479</v>
      </c>
      <c r="E181" s="17">
        <f>'NB vs PL'!E20</f>
        <v>37111891.471643448</v>
      </c>
      <c r="F181" s="195">
        <f>'NB vs PL'!F20</f>
        <v>2.744843048043261E-2</v>
      </c>
      <c r="G181" s="203">
        <f>'NB vs PL'!G20</f>
        <v>35.619103917993698</v>
      </c>
      <c r="H181" s="218">
        <f>'NB vs PL'!H20</f>
        <v>0.27025100491191978</v>
      </c>
      <c r="I181" s="199">
        <f>'NB vs PL'!I20</f>
        <v>2.0939024794807066</v>
      </c>
      <c r="J181" s="203">
        <f>'NB vs PL'!J20</f>
        <v>2.2830998079951925E-2</v>
      </c>
      <c r="K181" s="206">
        <f>'NB vs PL'!K20</f>
        <v>1.1023761509433919E-2</v>
      </c>
      <c r="L181" s="208">
        <f>'NB vs PL'!L20</f>
        <v>2908787916.7236805</v>
      </c>
      <c r="M181" s="212">
        <f>'NB vs PL'!M20</f>
        <v>108577533.01691675</v>
      </c>
      <c r="N181" s="210">
        <f>'NB vs PL'!N20</f>
        <v>3.8774776941291035E-2</v>
      </c>
      <c r="O181" s="16">
        <f>'NB vs PL'!O20</f>
        <v>760367791.95403314</v>
      </c>
      <c r="P181" s="17">
        <f>'NB vs PL'!P20</f>
        <v>16051925.708473444</v>
      </c>
      <c r="Q181" s="210">
        <f>'NB vs PL'!Q20</f>
        <v>2.1566013081840849E-2</v>
      </c>
    </row>
    <row r="182" spans="2:17" x14ac:dyDescent="0.25">
      <c r="B182" s="439" t="s">
        <v>287</v>
      </c>
      <c r="C182" s="13" t="s">
        <v>39</v>
      </c>
      <c r="D182" s="162">
        <f>Size!D44</f>
        <v>161278062.08377782</v>
      </c>
      <c r="E182" s="32">
        <f>Size!E44</f>
        <v>37073964.09361285</v>
      </c>
      <c r="F182" s="196">
        <f>Size!F44</f>
        <v>0.29849227757805974</v>
      </c>
      <c r="G182" s="204">
        <f>Size!G44</f>
        <v>4.1352586579138144</v>
      </c>
      <c r="H182" s="219">
        <f>Size!H44</f>
        <v>0.88800901842159341</v>
      </c>
      <c r="I182" s="200">
        <f>Size!I44</f>
        <v>3.4785267955566059</v>
      </c>
      <c r="J182" s="204">
        <f>Size!J44</f>
        <v>0.22329667284150867</v>
      </c>
      <c r="K182" s="186">
        <f>Size!K44</f>
        <v>6.8596278734132349E-2</v>
      </c>
      <c r="L182" s="187">
        <f>Size!L44</f>
        <v>561010060.49386299</v>
      </c>
      <c r="M182" s="188">
        <f>Size!M44</f>
        <v>156697139.35162032</v>
      </c>
      <c r="N182" s="189">
        <f>Size!N44</f>
        <v>0.38756401578492261</v>
      </c>
      <c r="O182" s="31">
        <f>Size!O44</f>
        <v>106904362.32360859</v>
      </c>
      <c r="P182" s="32">
        <f>Size!P44</f>
        <v>24800893.150806993</v>
      </c>
      <c r="Q182" s="189">
        <f>Size!Q44</f>
        <v>0.30206876031765512</v>
      </c>
    </row>
    <row r="183" spans="2:17" x14ac:dyDescent="0.25">
      <c r="B183" s="439"/>
      <c r="C183" s="18" t="s">
        <v>234</v>
      </c>
      <c r="D183" s="27">
        <f>Size!D45</f>
        <v>2191140044.8404436</v>
      </c>
      <c r="E183" s="309">
        <f>Size!E45</f>
        <v>27340810.504987717</v>
      </c>
      <c r="F183" s="310">
        <f>Size!F45</f>
        <v>1.2635557897951009E-2</v>
      </c>
      <c r="G183" s="311">
        <f>Size!G45</f>
        <v>56.182041897436122</v>
      </c>
      <c r="H183" s="215">
        <f>Size!H45</f>
        <v>-0.38933052367138288</v>
      </c>
      <c r="I183" s="312">
        <f>Size!I45</f>
        <v>2.0972680816703515</v>
      </c>
      <c r="J183" s="311">
        <f>Size!J45</f>
        <v>1.877513826617605E-3</v>
      </c>
      <c r="K183" s="313">
        <f>Size!K45</f>
        <v>8.9602094016757203E-4</v>
      </c>
      <c r="L183" s="180">
        <f>Size!L45</f>
        <v>4595408078.5136051</v>
      </c>
      <c r="M183" s="314">
        <f>Size!M45</f>
        <v>61403572.179597855</v>
      </c>
      <c r="N183" s="173">
        <f>Size!N45</f>
        <v>1.3542900562585905E-2</v>
      </c>
      <c r="O183" s="315">
        <f>Size!O45</f>
        <v>1103787855.6860089</v>
      </c>
      <c r="P183" s="309">
        <f>Size!P45</f>
        <v>16661197.939933538</v>
      </c>
      <c r="Q183" s="173">
        <f>Size!Q45</f>
        <v>1.5325903215800971E-2</v>
      </c>
    </row>
    <row r="184" spans="2:17" x14ac:dyDescent="0.25">
      <c r="B184" s="439"/>
      <c r="C184" s="18" t="s">
        <v>235</v>
      </c>
      <c r="D184" s="27">
        <f>Size!D46</f>
        <v>64641866.944947608</v>
      </c>
      <c r="E184" s="309">
        <f>Size!E46</f>
        <v>-9171679.9051394984</v>
      </c>
      <c r="F184" s="310">
        <f>Size!F46</f>
        <v>-0.12425469709194276</v>
      </c>
      <c r="G184" s="311">
        <f>Size!G46</f>
        <v>1.6574531991148902</v>
      </c>
      <c r="H184" s="215">
        <f>Size!H46</f>
        <v>-0.2723624613761777</v>
      </c>
      <c r="I184" s="312">
        <f>Size!I46</f>
        <v>2.5256616047959155</v>
      </c>
      <c r="J184" s="311">
        <f>Size!J46</f>
        <v>-0.2255858672659028</v>
      </c>
      <c r="K184" s="313">
        <f>Size!K46</f>
        <v>-8.1994029819806066E-2</v>
      </c>
      <c r="L184" s="180">
        <f>Size!L46</f>
        <v>163263481.40518042</v>
      </c>
      <c r="M184" s="314">
        <f>Size!M46</f>
        <v>-39815852.770038307</v>
      </c>
      <c r="N184" s="173">
        <f>Size!N46</f>
        <v>-0.19606058357314102</v>
      </c>
      <c r="O184" s="315">
        <f>Size!O46</f>
        <v>21283503.858895756</v>
      </c>
      <c r="P184" s="309">
        <f>Size!P46</f>
        <v>-3627846.1809856221</v>
      </c>
      <c r="Q184" s="173">
        <f>Size!Q46</f>
        <v>-0.14563025188027492</v>
      </c>
    </row>
    <row r="185" spans="2:17" x14ac:dyDescent="0.25">
      <c r="B185" s="439"/>
      <c r="C185" s="18" t="s">
        <v>236</v>
      </c>
      <c r="D185" s="27">
        <f>Size!D47</f>
        <v>47990776.934233464</v>
      </c>
      <c r="E185" s="309">
        <f>Size!E47</f>
        <v>2023344.0046996921</v>
      </c>
      <c r="F185" s="310">
        <f>Size!F47</f>
        <v>4.4016902309976659E-2</v>
      </c>
      <c r="G185" s="311">
        <f>Size!G47</f>
        <v>1.2305100473876607</v>
      </c>
      <c r="H185" s="215">
        <f>Size!H47</f>
        <v>2.8716125735968934E-2</v>
      </c>
      <c r="I185" s="312">
        <f>Size!I47</f>
        <v>1.8779497702070989</v>
      </c>
      <c r="J185" s="311">
        <f>Size!J47</f>
        <v>2.5011030236333553E-2</v>
      </c>
      <c r="K185" s="313">
        <f>Size!K47</f>
        <v>1.3498034067077773E-2</v>
      </c>
      <c r="L185" s="180">
        <f>Size!L47</f>
        <v>90124268.515703872</v>
      </c>
      <c r="M185" s="314">
        <f>Size!M47</f>
        <v>4949431.2635629028</v>
      </c>
      <c r="N185" s="173">
        <f>Size!N47</f>
        <v>5.8109078023961744E-2</v>
      </c>
      <c r="O185" s="315">
        <f>Size!O47</f>
        <v>13433231.365576267</v>
      </c>
      <c r="P185" s="309">
        <f>Size!P47</f>
        <v>573720.63223528862</v>
      </c>
      <c r="Q185" s="173">
        <f>Size!Q47</f>
        <v>4.461449927078466E-2</v>
      </c>
    </row>
    <row r="186" spans="2:17" x14ac:dyDescent="0.25">
      <c r="B186" s="439"/>
      <c r="C186" s="18" t="s">
        <v>237</v>
      </c>
      <c r="D186" s="27">
        <f>Size!D48</f>
        <v>939998867.62962222</v>
      </c>
      <c r="E186" s="309">
        <f>Size!E48</f>
        <v>11302890.889092922</v>
      </c>
      <c r="F186" s="310">
        <f>Size!F48</f>
        <v>1.2170711591497359E-2</v>
      </c>
      <c r="G186" s="311">
        <f>Size!G48</f>
        <v>24.102090548281492</v>
      </c>
      <c r="H186" s="215">
        <f>Size!H48</f>
        <v>-0.17816851295622271</v>
      </c>
      <c r="I186" s="312">
        <f>Size!I48</f>
        <v>1.6791421958044921</v>
      </c>
      <c r="J186" s="311">
        <f>Size!J48</f>
        <v>6.0611372822512166E-2</v>
      </c>
      <c r="K186" s="313">
        <f>Size!K48</f>
        <v>3.7448389590036858E-2</v>
      </c>
      <c r="L186" s="180">
        <f>Size!L48</f>
        <v>1578391762.64534</v>
      </c>
      <c r="M186" s="314">
        <f>Size!M48</f>
        <v>75268699.111437321</v>
      </c>
      <c r="N186" s="173">
        <f>Size!N48</f>
        <v>5.0074874730800543E-2</v>
      </c>
      <c r="O186" s="315">
        <f>Size!O48</f>
        <v>234245711.64278543</v>
      </c>
      <c r="P186" s="309">
        <f>Size!P48</f>
        <v>2780888.0856021047</v>
      </c>
      <c r="Q186" s="173">
        <f>Size!Q48</f>
        <v>1.2014301105736211E-2</v>
      </c>
    </row>
    <row r="187" spans="2:17" x14ac:dyDescent="0.25">
      <c r="B187" s="439"/>
      <c r="C187" s="18" t="s">
        <v>238</v>
      </c>
      <c r="D187" s="27">
        <f>Size!D49</f>
        <v>434657282.2852143</v>
      </c>
      <c r="E187" s="309">
        <f>Size!E49</f>
        <v>14079362.178616226</v>
      </c>
      <c r="F187" s="310">
        <f>Size!F49</f>
        <v>3.3476227603787961E-2</v>
      </c>
      <c r="G187" s="311">
        <f>Size!G49</f>
        <v>11.144852973627188</v>
      </c>
      <c r="H187" s="215">
        <f>Size!H49</f>
        <v>0.14906844200342029</v>
      </c>
      <c r="I187" s="312">
        <f>Size!I49</f>
        <v>4.269869230653164</v>
      </c>
      <c r="J187" s="311">
        <f>Size!J49</f>
        <v>1.8487790720335795E-2</v>
      </c>
      <c r="K187" s="313">
        <f>Size!K49</f>
        <v>4.3486548976014493E-3</v>
      </c>
      <c r="L187" s="180">
        <f>Size!L49</f>
        <v>1855929755.5089631</v>
      </c>
      <c r="M187" s="314">
        <f>Size!M49</f>
        <v>67892591.922219992</v>
      </c>
      <c r="N187" s="173">
        <f>Size!N49</f>
        <v>3.7970459062511716E-2</v>
      </c>
      <c r="O187" s="315">
        <f>Size!O49</f>
        <v>509262011.19284928</v>
      </c>
      <c r="P187" s="309">
        <f>Size!P49</f>
        <v>11639020.411300123</v>
      </c>
      <c r="Q187" s="173">
        <f>Size!Q49</f>
        <v>2.3389233670695734E-2</v>
      </c>
    </row>
    <row r="188" spans="2:17" ht="15" thickBot="1" x14ac:dyDescent="0.3">
      <c r="B188" s="439"/>
      <c r="C188" s="21" t="s">
        <v>239</v>
      </c>
      <c r="D188" s="316">
        <f>Size!D50</f>
        <v>60365027.675573535</v>
      </c>
      <c r="E188" s="317">
        <f>Size!E50</f>
        <v>-7478196.2530873641</v>
      </c>
      <c r="F188" s="318">
        <f>Size!F50</f>
        <v>-0.11022760741663608</v>
      </c>
      <c r="G188" s="319">
        <f>Size!G50</f>
        <v>1.5477926762348608</v>
      </c>
      <c r="H188" s="320">
        <f>Size!H50</f>
        <v>-0.22593208815881294</v>
      </c>
      <c r="I188" s="321">
        <f>Size!I50</f>
        <v>1.8089551129312653</v>
      </c>
      <c r="J188" s="319">
        <f>Size!J50</f>
        <v>1.3356599154824345E-2</v>
      </c>
      <c r="K188" s="322">
        <f>Size!K50</f>
        <v>7.4385220595517233E-3</v>
      </c>
      <c r="L188" s="323">
        <f>Size!L50</f>
        <v>109197625.45596609</v>
      </c>
      <c r="M188" s="324">
        <f>Size!M50</f>
        <v>-12621566.600139707</v>
      </c>
      <c r="N188" s="325">
        <f>Size!N50</f>
        <v>-0.10360901584642461</v>
      </c>
      <c r="O188" s="326">
        <f>Size!O50</f>
        <v>9278138.936735034</v>
      </c>
      <c r="P188" s="317">
        <f>Size!P50</f>
        <v>-1516906.5666770935</v>
      </c>
      <c r="Q188" s="325">
        <f>Size!Q50</f>
        <v>-0.14051877467284649</v>
      </c>
    </row>
    <row r="189" spans="2:17" x14ac:dyDescent="0.25">
      <c r="B189" s="438" t="s">
        <v>35</v>
      </c>
      <c r="C189" s="24" t="s">
        <v>288</v>
      </c>
      <c r="D189" s="183">
        <f>Organic!D19</f>
        <v>165693606.12435734</v>
      </c>
      <c r="E189" s="23">
        <f>Organic!E19</f>
        <v>-9926799.5585401952</v>
      </c>
      <c r="F189" s="194">
        <f>Organic!F19</f>
        <v>-5.6524180774665513E-2</v>
      </c>
      <c r="G189" s="202">
        <f>Organic!G19</f>
        <v>4.2484756477963019</v>
      </c>
      <c r="H189" s="217">
        <f>Organic!H19</f>
        <v>-0.34302582654655112</v>
      </c>
      <c r="I189" s="198">
        <f>Organic!I19</f>
        <v>3.1293900290614078</v>
      </c>
      <c r="J189" s="202">
        <f>Organic!J19</f>
        <v>0.66210640868907555</v>
      </c>
      <c r="K189" s="205">
        <f>Organic!K19</f>
        <v>0.26835439720916987</v>
      </c>
      <c r="L189" s="207">
        <f>Organic!L19</f>
        <v>518519918.88479209</v>
      </c>
      <c r="M189" s="211">
        <f>Organic!M19</f>
        <v>85214568.540234923</v>
      </c>
      <c r="N189" s="209">
        <f>Organic!N19</f>
        <v>0.19666170397497681</v>
      </c>
      <c r="O189" s="22">
        <f>Organic!O19</f>
        <v>92084613.755930394</v>
      </c>
      <c r="P189" s="23">
        <f>Organic!P19</f>
        <v>3500442.403932482</v>
      </c>
      <c r="Q189" s="209">
        <f>Organic!Q19</f>
        <v>3.951543882510488E-2</v>
      </c>
    </row>
    <row r="190" spans="2:17" ht="15" thickBot="1" x14ac:dyDescent="0.3">
      <c r="B190" s="440"/>
      <c r="C190" s="25" t="s">
        <v>289</v>
      </c>
      <c r="D190" s="184">
        <f>Organic!D20</f>
        <v>3734378322.2696075</v>
      </c>
      <c r="E190" s="17">
        <f>Organic!E20</f>
        <v>85097295.07138443</v>
      </c>
      <c r="F190" s="195">
        <f>Organic!F20</f>
        <v>2.3318920751005806E-2</v>
      </c>
      <c r="G190" s="203">
        <f>Organic!G20</f>
        <v>95.751524352203631</v>
      </c>
      <c r="H190" s="218">
        <f>Organic!H20</f>
        <v>0.34302582654646585</v>
      </c>
      <c r="I190" s="199">
        <f>Organic!I20</f>
        <v>2.258690573302077</v>
      </c>
      <c r="J190" s="203">
        <f>Organic!J20</f>
        <v>9.9611368529792799E-3</v>
      </c>
      <c r="K190" s="206">
        <f>Organic!K20</f>
        <v>4.4296733486571052E-3</v>
      </c>
      <c r="L190" s="208">
        <f>Organic!L20</f>
        <v>8434805113.6539888</v>
      </c>
      <c r="M190" s="212">
        <f>Organic!M20</f>
        <v>228559445.91814423</v>
      </c>
      <c r="N190" s="210">
        <f>Organic!N20</f>
        <v>2.7851889301433164E-2</v>
      </c>
      <c r="O190" s="16">
        <f>Organic!O20</f>
        <v>1906110201.25053</v>
      </c>
      <c r="P190" s="17">
        <f>Organic!P20</f>
        <v>47810525.068284273</v>
      </c>
      <c r="Q190" s="210">
        <f>Organic!Q20</f>
        <v>2.5728102781844016E-2</v>
      </c>
    </row>
    <row r="191" spans="2:17" x14ac:dyDescent="0.25">
      <c r="B191" s="438" t="s">
        <v>290</v>
      </c>
      <c r="C191" s="13" t="s">
        <v>291</v>
      </c>
      <c r="D191" s="26">
        <f>Form!D19</f>
        <v>659886999.87318361</v>
      </c>
      <c r="E191" s="15">
        <f>Form!E19</f>
        <v>20526252.78129971</v>
      </c>
      <c r="F191" s="171">
        <f>Form!F19</f>
        <v>3.2104336831222199E-2</v>
      </c>
      <c r="G191" s="222">
        <f>Form!G19</f>
        <v>16.919867427802085</v>
      </c>
      <c r="H191" s="223">
        <f>Form!H19</f>
        <v>0.20412302729126708</v>
      </c>
      <c r="I191" s="224">
        <f>Form!I19</f>
        <v>2.4201960669455826</v>
      </c>
      <c r="J191" s="222">
        <f>Form!J19</f>
        <v>1.3347292357326346E-2</v>
      </c>
      <c r="K191" s="225">
        <f>Form!K19</f>
        <v>5.5455467324114242E-3</v>
      </c>
      <c r="L191" s="226">
        <f>Form!L19</f>
        <v>1597055921.7215991</v>
      </c>
      <c r="M191" s="170">
        <f>Form!M19</f>
        <v>58211291.063666344</v>
      </c>
      <c r="N191" s="172">
        <f>Form!N19</f>
        <v>3.7827919663844238E-2</v>
      </c>
      <c r="O191" s="14">
        <f>Form!O19</f>
        <v>345263019.37200677</v>
      </c>
      <c r="P191" s="15">
        <f>Form!P19</f>
        <v>12533635.299885452</v>
      </c>
      <c r="Q191" s="172">
        <f>Form!Q19</f>
        <v>3.7669156677694271E-2</v>
      </c>
    </row>
    <row r="192" spans="2:17" ht="15" thickBot="1" x14ac:dyDescent="0.3">
      <c r="B192" s="440"/>
      <c r="C192" s="21" t="s">
        <v>225</v>
      </c>
      <c r="D192" s="30">
        <f>Form!D20</f>
        <v>3240184928.5208292</v>
      </c>
      <c r="E192" s="20">
        <f>Form!E20</f>
        <v>54644242.731590271</v>
      </c>
      <c r="F192" s="167">
        <f>Form!F20</f>
        <v>1.7153836074158255E-2</v>
      </c>
      <c r="G192" s="214">
        <f>Form!G20</f>
        <v>83.080132572199076</v>
      </c>
      <c r="H192" s="220">
        <f>Form!H20</f>
        <v>-0.20412302729017995</v>
      </c>
      <c r="I192" s="213">
        <f>Form!I20</f>
        <v>2.2703238466624409</v>
      </c>
      <c r="J192" s="214">
        <f>Form!J20</f>
        <v>4.128109134657354E-2</v>
      </c>
      <c r="K192" s="179">
        <f>Form!K20</f>
        <v>1.8519649857825983E-2</v>
      </c>
      <c r="L192" s="181">
        <f>Form!L20</f>
        <v>7356269110.8170748</v>
      </c>
      <c r="M192" s="168">
        <f>Form!M20</f>
        <v>255562723.39463139</v>
      </c>
      <c r="N192" s="174">
        <f>Form!N20</f>
        <v>3.5991168969796067E-2</v>
      </c>
      <c r="O192" s="19">
        <f>Form!O20</f>
        <v>1652931795.6344526</v>
      </c>
      <c r="P192" s="20">
        <f>Form!P20</f>
        <v>38777332.172330379</v>
      </c>
      <c r="Q192" s="174">
        <f>Form!Q20</f>
        <v>2.4023309447819972E-2</v>
      </c>
    </row>
    <row r="193" spans="1:20" x14ac:dyDescent="0.25">
      <c r="B193" s="439" t="s">
        <v>292</v>
      </c>
      <c r="C193" s="13" t="s">
        <v>37</v>
      </c>
      <c r="D193" s="162">
        <f>'Package Type'!D49</f>
        <v>140271383.2250154</v>
      </c>
      <c r="E193" s="32">
        <f>'Package Type'!E49</f>
        <v>920432.85931941867</v>
      </c>
      <c r="F193" s="196">
        <f>'Package Type'!F49</f>
        <v>6.6051423180390565E-3</v>
      </c>
      <c r="G193" s="204">
        <f>'Package Type'!G49</f>
        <v>3.5966358005806973</v>
      </c>
      <c r="H193" s="219">
        <f>'Package Type'!H49</f>
        <v>-4.6620184207632587E-2</v>
      </c>
      <c r="I193" s="200">
        <f>'Package Type'!I49</f>
        <v>5.4925106190106616</v>
      </c>
      <c r="J193" s="204">
        <f>'Package Type'!J49</f>
        <v>-0.13457892997216181</v>
      </c>
      <c r="K193" s="186">
        <f>'Package Type'!K49</f>
        <v>-2.3916258804960528E-2</v>
      </c>
      <c r="L193" s="187">
        <f>'Package Type'!L49</f>
        <v>770442061.9067111</v>
      </c>
      <c r="M193" s="188">
        <f>'Package Type'!M49</f>
        <v>-13698214.536920905</v>
      </c>
      <c r="N193" s="189">
        <f>'Package Type'!N49</f>
        <v>-1.7469086780043244E-2</v>
      </c>
      <c r="O193" s="31">
        <f>'Package Type'!O49</f>
        <v>192652613.67001009</v>
      </c>
      <c r="P193" s="32">
        <f>'Package Type'!P49</f>
        <v>2852083.9194612205</v>
      </c>
      <c r="Q193" s="189">
        <f>'Package Type'!Q49</f>
        <v>1.5026743725160613E-2</v>
      </c>
    </row>
    <row r="194" spans="1:20" x14ac:dyDescent="0.25">
      <c r="B194" s="439"/>
      <c r="C194" s="18" t="s">
        <v>227</v>
      </c>
      <c r="D194" s="27">
        <f>'Package Type'!D50</f>
        <v>44260655.760007232</v>
      </c>
      <c r="E194" s="309">
        <f>'Package Type'!E50</f>
        <v>1694299.275074847</v>
      </c>
      <c r="F194" s="310">
        <f>'Package Type'!F50</f>
        <v>3.9803718593452886E-2</v>
      </c>
      <c r="G194" s="311">
        <f>'Package Type'!G50</f>
        <v>1.1348676786644181</v>
      </c>
      <c r="H194" s="215">
        <f>'Package Type'!H50</f>
        <v>2.1993079622289802E-2</v>
      </c>
      <c r="I194" s="312">
        <f>'Package Type'!I50</f>
        <v>2.50406838063825</v>
      </c>
      <c r="J194" s="311">
        <f>'Package Type'!J50</f>
        <v>-1.2583039671540064E-2</v>
      </c>
      <c r="K194" s="313">
        <f>'Package Type'!K50</f>
        <v>-4.9999136034465756E-3</v>
      </c>
      <c r="L194" s="180">
        <f>'Package Type'!L50</f>
        <v>110831708.59494835</v>
      </c>
      <c r="M194" s="314">
        <f>'Package Type'!M50</f>
        <v>3707027.0897304118</v>
      </c>
      <c r="N194" s="173">
        <f>'Package Type'!N50</f>
        <v>3.4604789835943138E-2</v>
      </c>
      <c r="O194" s="315">
        <f>'Package Type'!O50</f>
        <v>19945617.468347155</v>
      </c>
      <c r="P194" s="309">
        <f>'Package Type'!P50</f>
        <v>490734.87448846176</v>
      </c>
      <c r="Q194" s="173">
        <f>'Package Type'!Q50</f>
        <v>2.5224252684175625E-2</v>
      </c>
    </row>
    <row r="195" spans="1:20" x14ac:dyDescent="0.25">
      <c r="B195" s="439"/>
      <c r="C195" s="18" t="s">
        <v>228</v>
      </c>
      <c r="D195" s="27">
        <f>'Package Type'!D51</f>
        <v>1466414286.1987469</v>
      </c>
      <c r="E195" s="309">
        <f>'Package Type'!E51</f>
        <v>30888399.844831228</v>
      </c>
      <c r="F195" s="310">
        <f>'Package Type'!F51</f>
        <v>2.1517131901594967E-2</v>
      </c>
      <c r="G195" s="311">
        <f>'Package Type'!G51</f>
        <v>37.599672855331413</v>
      </c>
      <c r="H195" s="215">
        <f>'Package Type'!H51</f>
        <v>6.8617178620790753E-2</v>
      </c>
      <c r="I195" s="312">
        <f>'Package Type'!I51</f>
        <v>2.3292585400714279</v>
      </c>
      <c r="J195" s="311">
        <f>'Package Type'!J51</f>
        <v>0.1292160453335911</v>
      </c>
      <c r="K195" s="313">
        <f>'Package Type'!K51</f>
        <v>5.8733431578097246E-2</v>
      </c>
      <c r="L195" s="180">
        <f>'Package Type'!L51</f>
        <v>3415657999.4111781</v>
      </c>
      <c r="M195" s="314">
        <f>'Package Type'!M51</f>
        <v>257440047.13636494</v>
      </c>
      <c r="N195" s="173">
        <f>'Package Type'!N51</f>
        <v>8.1514338473991338E-2</v>
      </c>
      <c r="O195" s="315">
        <f>'Package Type'!O51</f>
        <v>764846707.06395912</v>
      </c>
      <c r="P195" s="309">
        <f>'Package Type'!P51</f>
        <v>32020826.568055987</v>
      </c>
      <c r="Q195" s="173">
        <f>'Package Type'!Q51</f>
        <v>4.3694999617627447E-2</v>
      </c>
    </row>
    <row r="196" spans="1:20" ht="15" customHeight="1" x14ac:dyDescent="0.25">
      <c r="B196" s="439"/>
      <c r="C196" s="18" t="s">
        <v>229</v>
      </c>
      <c r="D196" s="27">
        <f>'Package Type'!D52</f>
        <v>55493965.460152268</v>
      </c>
      <c r="E196" s="309">
        <f>'Package Type'!E52</f>
        <v>32788820.807670183</v>
      </c>
      <c r="F196" s="310">
        <f>'Package Type'!F52</f>
        <v>1.4441141560437392</v>
      </c>
      <c r="G196" s="311">
        <f>'Package Type'!G52</f>
        <v>1.4228959485627855</v>
      </c>
      <c r="H196" s="215">
        <f>'Package Type'!H52</f>
        <v>0.82928209861373314</v>
      </c>
      <c r="I196" s="312">
        <f>'Package Type'!I52</f>
        <v>2.6389157255795288</v>
      </c>
      <c r="J196" s="311">
        <f>'Package Type'!J52</f>
        <v>-0.24829913825975192</v>
      </c>
      <c r="K196" s="313">
        <f>'Package Type'!K52</f>
        <v>-8.5999535874367025E-2</v>
      </c>
      <c r="L196" s="180">
        <f>'Package Type'!L52</f>
        <v>146443898.12756303</v>
      </c>
      <c r="M196" s="314">
        <f>'Package Type'!M52</f>
        <v>80889267.00129579</v>
      </c>
      <c r="N196" s="173">
        <f>'Package Type'!N52</f>
        <v>1.2339214730000072</v>
      </c>
      <c r="O196" s="315">
        <f>'Package Type'!O52</f>
        <v>28524449.496750824</v>
      </c>
      <c r="P196" s="309">
        <f>'Package Type'!P52</f>
        <v>13693476.508955268</v>
      </c>
      <c r="Q196" s="173">
        <f>'Package Type'!Q52</f>
        <v>0.92330263970028559</v>
      </c>
    </row>
    <row r="197" spans="1:20" x14ac:dyDescent="0.25">
      <c r="B197" s="439"/>
      <c r="C197" s="18" t="s">
        <v>230</v>
      </c>
      <c r="D197" s="27">
        <f>'Package Type'!D53</f>
        <v>1406072.8763229649</v>
      </c>
      <c r="E197" s="309">
        <f>'Package Type'!E53</f>
        <v>315073.07527012634</v>
      </c>
      <c r="F197" s="310">
        <f>'Package Type'!F53</f>
        <v>0.28879297224992523</v>
      </c>
      <c r="G197" s="311">
        <f>'Package Type'!G53</f>
        <v>3.6052485752537895E-2</v>
      </c>
      <c r="H197" s="215">
        <f>'Package Type'!H53</f>
        <v>7.528880106809157E-3</v>
      </c>
      <c r="I197" s="312">
        <f>'Package Type'!I53</f>
        <v>3.3576351366729753</v>
      </c>
      <c r="J197" s="311">
        <f>'Package Type'!J53</f>
        <v>0.10435971122118426</v>
      </c>
      <c r="K197" s="313">
        <f>'Package Type'!K53</f>
        <v>3.2078351068812919E-2</v>
      </c>
      <c r="L197" s="180">
        <f>'Package Type'!L53</f>
        <v>4721079.6942648217</v>
      </c>
      <c r="M197" s="314">
        <f>'Package Type'!M53</f>
        <v>1171756.852326829</v>
      </c>
      <c r="N197" s="173">
        <f>'Package Type'!N53</f>
        <v>0.33013532566877718</v>
      </c>
      <c r="O197" s="315">
        <f>'Package Type'!O53</f>
        <v>1238534.7783307589</v>
      </c>
      <c r="P197" s="309">
        <f>'Package Type'!P53</f>
        <v>225146.10123117338</v>
      </c>
      <c r="Q197" s="173">
        <f>'Package Type'!Q53</f>
        <v>0.22217151850913006</v>
      </c>
    </row>
    <row r="198" spans="1:20" x14ac:dyDescent="0.25">
      <c r="B198" s="439"/>
      <c r="C198" s="18" t="s">
        <v>231</v>
      </c>
      <c r="D198" s="27">
        <f>'Package Type'!D54</f>
        <v>2145353792.5604665</v>
      </c>
      <c r="E198" s="309">
        <f>'Package Type'!E54</f>
        <v>9030221.9575948715</v>
      </c>
      <c r="F198" s="310">
        <f>'Package Type'!F54</f>
        <v>4.2269916794704177E-3</v>
      </c>
      <c r="G198" s="311">
        <f>'Package Type'!G54</f>
        <v>55.008057080729635</v>
      </c>
      <c r="H198" s="215">
        <f>'Package Type'!H54</f>
        <v>-0.84497882335322316</v>
      </c>
      <c r="I198" s="312">
        <f>'Package Type'!I54</f>
        <v>2.0143309424936704</v>
      </c>
      <c r="J198" s="311">
        <f>'Package Type'!J54</f>
        <v>-1.9162004231821239E-2</v>
      </c>
      <c r="K198" s="313">
        <f>'Package Type'!K54</f>
        <v>-9.4231968016793843E-3</v>
      </c>
      <c r="L198" s="180">
        <f>'Package Type'!L54</f>
        <v>4321452526.950695</v>
      </c>
      <c r="M198" s="314">
        <f>'Package Type'!M54</f>
        <v>-22746385.793662071</v>
      </c>
      <c r="N198" s="173">
        <f>'Package Type'!N54</f>
        <v>-5.2360368966835628E-3</v>
      </c>
      <c r="O198" s="315">
        <f>'Package Type'!O54</f>
        <v>963958548.90758777</v>
      </c>
      <c r="P198" s="309">
        <f>'Package Type'!P54</f>
        <v>2804641.3372282982</v>
      </c>
      <c r="Q198" s="173">
        <f>'Package Type'!Q54</f>
        <v>2.9179940019366667E-3</v>
      </c>
    </row>
    <row r="199" spans="1:20" x14ac:dyDescent="0.25">
      <c r="B199" s="439"/>
      <c r="C199" s="18" t="s">
        <v>232</v>
      </c>
      <c r="D199" s="27">
        <f>'Package Type'!D55</f>
        <v>42657741.739949554</v>
      </c>
      <c r="E199" s="309">
        <f>'Package Type'!E55</f>
        <v>-3763678.7369907051</v>
      </c>
      <c r="F199" s="310">
        <f>'Package Type'!F55</f>
        <v>-8.1076337137514012E-2</v>
      </c>
      <c r="G199" s="311">
        <f>'Package Type'!G55</f>
        <v>1.0937680771830232</v>
      </c>
      <c r="H199" s="215">
        <f>'Package Type'!H55</f>
        <v>-0.11989510581756901</v>
      </c>
      <c r="I199" s="312">
        <f>'Package Type'!I55</f>
        <v>4.1051769615336235</v>
      </c>
      <c r="J199" s="311">
        <f>'Package Type'!J55</f>
        <v>0.3530886614275035</v>
      </c>
      <c r="K199" s="313">
        <f>'Package Type'!K55</f>
        <v>9.4104571424269812E-2</v>
      </c>
      <c r="L199" s="180">
        <f>'Package Type'!L55</f>
        <v>175117578.62189215</v>
      </c>
      <c r="M199" s="314">
        <f>'Package Type'!M55</f>
        <v>940309.97605794668</v>
      </c>
      <c r="N199" s="173">
        <f>'Package Type'!N55</f>
        <v>5.3985803277805389E-3</v>
      </c>
      <c r="O199" s="315">
        <f>'Package Type'!O55</f>
        <v>25521246.975967333</v>
      </c>
      <c r="P199" s="309">
        <f>'Package Type'!P55</f>
        <v>-1666045.2311963961</v>
      </c>
      <c r="Q199" s="173">
        <f>'Package Type'!Q55</f>
        <v>-6.1280292958244685E-2</v>
      </c>
      <c r="T199" s="29"/>
    </row>
    <row r="200" spans="1:20" ht="15" thickBot="1" x14ac:dyDescent="0.3">
      <c r="B200" s="439"/>
      <c r="C200" s="21" t="s">
        <v>233</v>
      </c>
      <c r="D200" s="316">
        <f>'Package Type'!D56</f>
        <v>326093.5433344245</v>
      </c>
      <c r="E200" s="317">
        <f>'Package Type'!E56</f>
        <v>-18310.586880718125</v>
      </c>
      <c r="F200" s="318">
        <f>'Package Type'!F56</f>
        <v>-5.316599098065361E-2</v>
      </c>
      <c r="G200" s="319">
        <f>'Package Type'!G56</f>
        <v>8.3612186985666283E-3</v>
      </c>
      <c r="H200" s="320">
        <f>'Package Type'!H56</f>
        <v>-6.4304288199177641E-4</v>
      </c>
      <c r="I200" s="321">
        <f>'Package Type'!I56</f>
        <v>3.2698754189102464</v>
      </c>
      <c r="J200" s="319">
        <f>'Package Type'!J56</f>
        <v>0.23532032098601841</v>
      </c>
      <c r="K200" s="322">
        <f>'Package Type'!K56</f>
        <v>7.7546893495849881E-2</v>
      </c>
      <c r="L200" s="323">
        <f>'Package Type'!L56</f>
        <v>1066285.2616145778</v>
      </c>
      <c r="M200" s="324">
        <f>'Package Type'!M56</f>
        <v>21171.952524057124</v>
      </c>
      <c r="N200" s="325">
        <f>'Package Type'!N56</f>
        <v>2.0258045075018129E-2</v>
      </c>
      <c r="O200" s="326">
        <f>'Package Type'!O56</f>
        <v>334517.24726319313</v>
      </c>
      <c r="P200" s="317">
        <f>'Package Type'!P56</f>
        <v>-22709.08668608364</v>
      </c>
      <c r="Q200" s="325">
        <f>'Package Type'!Q56</f>
        <v>-6.3570584046886494E-2</v>
      </c>
    </row>
    <row r="201" spans="1:20" ht="15.65" customHeight="1" thickBot="1" x14ac:dyDescent="0.3">
      <c r="B201" s="438" t="s">
        <v>293</v>
      </c>
      <c r="C201" s="158" t="s">
        <v>44</v>
      </c>
      <c r="D201" s="163">
        <f>'Sugar Content'!D29</f>
        <v>3900071928.3939676</v>
      </c>
      <c r="E201" s="164">
        <f>'Sugar Content'!E29</f>
        <v>75170495.5128479</v>
      </c>
      <c r="F201" s="175">
        <f>'Sugar Content'!F29</f>
        <v>1.9652923567294509E-2</v>
      </c>
      <c r="G201" s="201">
        <f>'Sugar Content'!G29</f>
        <v>100</v>
      </c>
      <c r="H201" s="216">
        <f>'Sugar Content'!H29</f>
        <v>0</v>
      </c>
      <c r="I201" s="197">
        <f>'Sugar Content'!I29</f>
        <v>2.2956820276454999</v>
      </c>
      <c r="J201" s="201">
        <f>'Sugar Content'!J29</f>
        <v>3.6917672619332986E-2</v>
      </c>
      <c r="K201" s="191">
        <f>'Sugar Content'!K29</f>
        <v>1.6344189484478255E-2</v>
      </c>
      <c r="L201" s="192">
        <f>'Sugar Content'!L29</f>
        <v>8953325032.5387592</v>
      </c>
      <c r="M201" s="176">
        <f>'Sugar Content'!M29</f>
        <v>313774014.45837593</v>
      </c>
      <c r="N201" s="178">
        <f>'Sugar Content'!N29</f>
        <v>3.6318324158480769E-2</v>
      </c>
      <c r="O201" s="182">
        <f>'Sugar Content'!O29</f>
        <v>1998194815.0064595</v>
      </c>
      <c r="P201" s="164">
        <f>'Sugar Content'!P29</f>
        <v>51310967.472217083</v>
      </c>
      <c r="Q201" s="193">
        <f>'Sugar Content'!Q29</f>
        <v>2.6355433344009298E-2</v>
      </c>
    </row>
    <row r="202" spans="1:20" ht="15.65" customHeight="1" x14ac:dyDescent="0.25">
      <c r="B202" s="452"/>
      <c r="C202" s="13" t="s">
        <v>31</v>
      </c>
      <c r="D202" s="162">
        <f>'Sugar Content'!D30</f>
        <v>3525983678.0507126</v>
      </c>
      <c r="E202" s="32">
        <f>'Sugar Content'!E30</f>
        <v>50985137.979091644</v>
      </c>
      <c r="F202" s="185">
        <f>'Sugar Content'!F30</f>
        <v>1.4671988316300363E-2</v>
      </c>
      <c r="G202" s="204">
        <f>'Sugar Content'!G30</f>
        <v>90.408170484760703</v>
      </c>
      <c r="H202" s="219">
        <f>'Sugar Content'!H30</f>
        <v>-0.44380573084771413</v>
      </c>
      <c r="I202" s="200">
        <f>'Sugar Content'!I30</f>
        <v>2.316269095366315</v>
      </c>
      <c r="J202" s="204">
        <f>'Sugar Content'!J30</f>
        <v>4.6467236611325458E-2</v>
      </c>
      <c r="K202" s="186">
        <f>'Sugar Content'!K30</f>
        <v>2.0471935218527502E-2</v>
      </c>
      <c r="L202" s="187">
        <f>'Sugar Content'!L30</f>
        <v>8167127024.2349167</v>
      </c>
      <c r="M202" s="188">
        <f>'Sugar Content'!M30</f>
        <v>279568878.80947685</v>
      </c>
      <c r="N202" s="189">
        <f>'Sugar Content'!N30</f>
        <v>3.5444287529166285E-2</v>
      </c>
      <c r="O202" s="31">
        <f>'Sugar Content'!O30</f>
        <v>1815706360.5733845</v>
      </c>
      <c r="P202" s="32">
        <f>'Sugar Content'!P30</f>
        <v>42110223.251380444</v>
      </c>
      <c r="Q202" s="190">
        <f>'Sugar Content'!Q30</f>
        <v>2.3742847858793655E-2</v>
      </c>
    </row>
    <row r="203" spans="1:20" ht="15.65" customHeight="1" x14ac:dyDescent="0.25">
      <c r="B203" s="452"/>
      <c r="C203" s="18" t="s">
        <v>294</v>
      </c>
      <c r="D203" s="27">
        <f>'Sugar Content'!D31</f>
        <v>371107429.30576247</v>
      </c>
      <c r="E203" s="309">
        <f>'Sugar Content'!E31</f>
        <v>24857323.80767709</v>
      </c>
      <c r="F203" s="349">
        <f>'Sugar Content'!F31</f>
        <v>7.1790082986168333E-2</v>
      </c>
      <c r="G203" s="311">
        <f>'Sugar Content'!G31</f>
        <v>9.5153996161958698</v>
      </c>
      <c r="H203" s="215">
        <f>'Sugar Content'!H31</f>
        <v>0.4628760002533987</v>
      </c>
      <c r="I203" s="312">
        <f>'Sugar Content'!I31</f>
        <v>2.086654848517433</v>
      </c>
      <c r="J203" s="311">
        <f>'Sugar Content'!J31</f>
        <v>-4.2216778313016068E-2</v>
      </c>
      <c r="K203" s="313">
        <f>'Sugar Content'!K31</f>
        <v>-1.9830589022349895E-2</v>
      </c>
      <c r="L203" s="180">
        <f>'Sugar Content'!L31</f>
        <v>774373116.68170977</v>
      </c>
      <c r="M203" s="314">
        <f>'Sugar Content'!M31</f>
        <v>37251091.299786091</v>
      </c>
      <c r="N203" s="173">
        <f>'Sugar Content'!N31</f>
        <v>5.0535854332239297E-2</v>
      </c>
      <c r="O203" s="315">
        <f>'Sugar Content'!O31</f>
        <v>179610957.67384866</v>
      </c>
      <c r="P203" s="309">
        <f>'Sugar Content'!P31</f>
        <v>10135537.480401546</v>
      </c>
      <c r="Q203" s="165">
        <f>'Sugar Content'!Q31</f>
        <v>5.980535389044838E-2</v>
      </c>
    </row>
    <row r="204" spans="1:20" ht="15.65" customHeight="1" thickBot="1" x14ac:dyDescent="0.3">
      <c r="B204" s="453"/>
      <c r="C204" s="21" t="s">
        <v>295</v>
      </c>
      <c r="D204" s="30">
        <f>'Sugar Content'!D32</f>
        <v>2980821.0374735892</v>
      </c>
      <c r="E204" s="20">
        <f>'Sugar Content'!E32</f>
        <v>-671966.27394083515</v>
      </c>
      <c r="F204" s="166">
        <f>'Sugar Content'!F32</f>
        <v>-0.18395986862991973</v>
      </c>
      <c r="G204" s="214">
        <f>'Sugar Content'!G32</f>
        <v>7.6429899042940938E-2</v>
      </c>
      <c r="H204" s="220">
        <f>'Sugar Content'!H32</f>
        <v>-1.9070269406182977E-2</v>
      </c>
      <c r="I204" s="213">
        <f>'Sugar Content'!I32</f>
        <v>3.9669914676108848</v>
      </c>
      <c r="J204" s="214">
        <f>'Sugar Content'!J32</f>
        <v>-0.10410438473990569</v>
      </c>
      <c r="K204" s="179">
        <f>'Sugar Content'!K32</f>
        <v>-2.5571587728594559E-2</v>
      </c>
      <c r="L204" s="181">
        <f>'Sugar Content'!L32</f>
        <v>11824891.622132754</v>
      </c>
      <c r="M204" s="168">
        <f>'Sugar Content'!M32</f>
        <v>-3045955.6508861054</v>
      </c>
      <c r="N204" s="174">
        <f>'Sugar Content'!N32</f>
        <v>-0.20482731043930361</v>
      </c>
      <c r="O204" s="19">
        <f>'Sugar Content'!O32</f>
        <v>2877496.7592262062</v>
      </c>
      <c r="P204" s="20">
        <f>'Sugar Content'!P32</f>
        <v>-934793.25956501951</v>
      </c>
      <c r="Q204" s="169">
        <f>'Sugar Content'!Q32</f>
        <v>-0.24520517981510159</v>
      </c>
    </row>
    <row r="205" spans="1:20" x14ac:dyDescent="0.25">
      <c r="A205" s="40"/>
      <c r="B205" s="41"/>
      <c r="C205" s="46"/>
      <c r="D205" s="42"/>
      <c r="E205" s="42"/>
      <c r="F205" s="43"/>
      <c r="G205" s="44"/>
      <c r="H205" s="44"/>
      <c r="I205" s="45"/>
      <c r="J205" s="45"/>
      <c r="K205" s="43"/>
      <c r="L205" s="42"/>
      <c r="M205" s="42"/>
      <c r="N205" s="43"/>
      <c r="O205" s="42"/>
      <c r="P205" s="42"/>
      <c r="Q205" s="43"/>
    </row>
    <row r="206" spans="1:20" x14ac:dyDescent="0.25">
      <c r="A206" s="40"/>
      <c r="B206" s="41"/>
      <c r="C206" s="46"/>
      <c r="D206" s="42"/>
      <c r="E206" s="42"/>
      <c r="F206" s="43"/>
      <c r="G206" s="44"/>
      <c r="H206" s="44"/>
      <c r="I206" s="45"/>
      <c r="J206" s="45"/>
      <c r="K206" s="43"/>
      <c r="L206" s="42"/>
      <c r="M206" s="42"/>
      <c r="N206" s="43"/>
      <c r="O206" s="42"/>
      <c r="P206" s="42"/>
      <c r="Q206" s="43"/>
    </row>
    <row r="207" spans="1:20" x14ac:dyDescent="0.25">
      <c r="A207" s="40"/>
      <c r="B207" s="41"/>
      <c r="C207" s="46"/>
      <c r="D207" s="42"/>
      <c r="E207" s="42"/>
      <c r="F207" s="43"/>
      <c r="G207" s="44"/>
      <c r="H207" s="44"/>
      <c r="I207" s="45"/>
      <c r="J207" s="45"/>
      <c r="K207" s="43"/>
      <c r="L207" s="42"/>
      <c r="M207" s="42"/>
      <c r="N207" s="43"/>
      <c r="O207" s="42"/>
      <c r="P207" s="42"/>
      <c r="Q207" s="43"/>
    </row>
    <row r="208" spans="1:20" x14ac:dyDescent="0.25">
      <c r="A208" s="40"/>
      <c r="B208" s="41"/>
      <c r="C208" s="46"/>
      <c r="D208" s="42"/>
      <c r="E208" s="42"/>
      <c r="F208" s="43"/>
      <c r="G208" s="44"/>
      <c r="H208" s="44"/>
      <c r="I208" s="45"/>
      <c r="J208" s="45"/>
      <c r="K208" s="43"/>
      <c r="L208" s="42"/>
      <c r="M208" s="42"/>
      <c r="N208" s="43"/>
      <c r="O208" s="42"/>
      <c r="P208" s="42"/>
      <c r="Q208" s="43"/>
    </row>
    <row r="209" spans="1:17" x14ac:dyDescent="0.25">
      <c r="A209" s="40"/>
      <c r="B209" s="41"/>
      <c r="C209" s="46"/>
      <c r="D209" s="42"/>
      <c r="E209" s="42"/>
      <c r="F209" s="43"/>
      <c r="G209" s="44"/>
      <c r="H209" s="44"/>
      <c r="I209" s="45"/>
      <c r="J209" s="45"/>
      <c r="K209" s="43"/>
      <c r="L209" s="42"/>
      <c r="M209" s="42"/>
      <c r="N209" s="43"/>
      <c r="O209" s="42"/>
      <c r="P209" s="42"/>
      <c r="Q209" s="43"/>
    </row>
    <row r="210" spans="1:17" x14ac:dyDescent="0.25">
      <c r="A210" s="40"/>
      <c r="B210" s="41"/>
      <c r="C210" s="46"/>
      <c r="D210" s="42"/>
      <c r="E210" s="42"/>
      <c r="F210" s="43"/>
      <c r="G210" s="44"/>
      <c r="H210" s="44"/>
      <c r="I210" s="45"/>
      <c r="J210" s="45"/>
      <c r="K210" s="43"/>
      <c r="L210" s="42"/>
      <c r="M210" s="42"/>
      <c r="N210" s="43"/>
      <c r="O210" s="42"/>
      <c r="P210" s="42"/>
      <c r="Q210" s="43"/>
    </row>
    <row r="211" spans="1:17" x14ac:dyDescent="0.25">
      <c r="A211" s="40"/>
      <c r="B211" s="41"/>
      <c r="C211" s="46"/>
      <c r="D211" s="42"/>
      <c r="E211" s="42"/>
      <c r="F211" s="43"/>
      <c r="G211" s="44"/>
      <c r="H211" s="44"/>
      <c r="I211" s="45"/>
      <c r="J211" s="45"/>
      <c r="K211" s="43"/>
      <c r="L211" s="42"/>
      <c r="M211" s="42"/>
      <c r="N211" s="43"/>
      <c r="O211" s="42"/>
      <c r="P211" s="42"/>
      <c r="Q211" s="43"/>
    </row>
    <row r="212" spans="1:17" x14ac:dyDescent="0.25">
      <c r="A212" s="40"/>
      <c r="B212" s="41"/>
      <c r="C212" s="46"/>
      <c r="D212" s="42"/>
      <c r="E212" s="42"/>
      <c r="F212" s="43"/>
      <c r="G212" s="44"/>
      <c r="H212" s="44"/>
      <c r="I212" s="45"/>
      <c r="J212" s="45"/>
      <c r="K212" s="43"/>
      <c r="L212" s="42"/>
      <c r="M212" s="42"/>
      <c r="N212" s="43"/>
      <c r="O212" s="42"/>
      <c r="P212" s="42"/>
      <c r="Q212" s="43"/>
    </row>
    <row r="213" spans="1:17" x14ac:dyDescent="0.25">
      <c r="A213" s="40"/>
      <c r="B213" s="41"/>
      <c r="C213" s="46"/>
      <c r="D213" s="42"/>
      <c r="E213" s="42"/>
      <c r="F213" s="43"/>
      <c r="G213" s="44"/>
      <c r="H213" s="44"/>
      <c r="I213" s="45"/>
      <c r="J213" s="45"/>
      <c r="K213" s="43"/>
      <c r="L213" s="42"/>
      <c r="M213" s="42"/>
      <c r="N213" s="43"/>
      <c r="O213" s="42"/>
      <c r="P213" s="42"/>
      <c r="Q213" s="43"/>
    </row>
    <row r="214" spans="1:17" x14ac:dyDescent="0.25">
      <c r="A214" s="40"/>
      <c r="B214" s="41"/>
      <c r="C214" s="46"/>
      <c r="D214" s="42"/>
      <c r="E214" s="42"/>
      <c r="F214" s="43"/>
      <c r="G214" s="44"/>
      <c r="H214" s="44"/>
      <c r="I214" s="45"/>
      <c r="J214" s="45"/>
      <c r="K214" s="43"/>
      <c r="L214" s="42"/>
      <c r="M214" s="42"/>
      <c r="N214" s="43"/>
      <c r="O214" s="42"/>
      <c r="P214" s="42"/>
      <c r="Q214" s="43"/>
    </row>
    <row r="215" spans="1:17" x14ac:dyDescent="0.25">
      <c r="A215" s="40"/>
      <c r="B215" s="41"/>
      <c r="C215" s="46"/>
      <c r="D215" s="42"/>
      <c r="E215" s="42"/>
      <c r="F215" s="43"/>
      <c r="G215" s="44"/>
      <c r="H215" s="44"/>
      <c r="I215" s="45"/>
      <c r="J215" s="45"/>
      <c r="K215" s="43"/>
      <c r="L215" s="42"/>
      <c r="M215" s="42"/>
      <c r="N215" s="43"/>
      <c r="O215" s="42"/>
      <c r="P215" s="42"/>
      <c r="Q215" s="43"/>
    </row>
    <row r="216" spans="1:17" x14ac:dyDescent="0.25">
      <c r="A216" s="40"/>
      <c r="B216" s="41"/>
      <c r="C216" s="46"/>
      <c r="D216" s="42"/>
      <c r="E216" s="42"/>
      <c r="F216" s="43"/>
      <c r="G216" s="44"/>
      <c r="H216" s="44"/>
      <c r="I216" s="45"/>
      <c r="J216" s="45"/>
      <c r="K216" s="43"/>
      <c r="L216" s="42"/>
      <c r="M216" s="42"/>
      <c r="N216" s="43"/>
      <c r="O216" s="42"/>
      <c r="P216" s="42"/>
      <c r="Q216" s="43"/>
    </row>
    <row r="217" spans="1:17" x14ac:dyDescent="0.25">
      <c r="A217" s="40"/>
      <c r="B217" s="41"/>
      <c r="C217" s="46"/>
      <c r="D217" s="42"/>
      <c r="E217" s="42"/>
      <c r="F217" s="43"/>
      <c r="G217" s="44"/>
      <c r="H217" s="44"/>
      <c r="I217" s="45"/>
      <c r="J217" s="45"/>
      <c r="K217" s="43"/>
      <c r="L217" s="42"/>
      <c r="M217" s="42"/>
      <c r="N217" s="43"/>
      <c r="O217" s="42"/>
      <c r="P217" s="42"/>
      <c r="Q217" s="43"/>
    </row>
    <row r="218" spans="1:17" x14ac:dyDescent="0.25">
      <c r="A218" s="40"/>
      <c r="B218" s="454"/>
      <c r="C218" s="46"/>
      <c r="D218" s="42"/>
      <c r="E218" s="42"/>
      <c r="F218" s="43"/>
      <c r="G218" s="44"/>
      <c r="H218" s="44"/>
      <c r="I218" s="45"/>
      <c r="J218" s="45"/>
      <c r="K218" s="43"/>
      <c r="L218" s="42"/>
      <c r="M218" s="42"/>
      <c r="N218" s="43"/>
      <c r="O218" s="42"/>
      <c r="P218" s="42"/>
      <c r="Q218" s="43"/>
    </row>
    <row r="219" spans="1:17" x14ac:dyDescent="0.25">
      <c r="A219" s="40"/>
      <c r="B219" s="454"/>
      <c r="C219" s="46"/>
      <c r="D219" s="42"/>
      <c r="E219" s="42"/>
      <c r="F219" s="43"/>
      <c r="G219" s="44"/>
      <c r="H219" s="44"/>
      <c r="I219" s="45"/>
      <c r="J219" s="45"/>
      <c r="K219" s="43"/>
      <c r="L219" s="42"/>
      <c r="M219" s="42"/>
      <c r="N219" s="43"/>
      <c r="O219" s="42"/>
      <c r="P219" s="42"/>
      <c r="Q219" s="43"/>
    </row>
    <row r="220" spans="1:17" x14ac:dyDescent="0.25">
      <c r="A220" s="40"/>
      <c r="B220" s="454"/>
      <c r="C220" s="46"/>
      <c r="D220" s="42"/>
      <c r="E220" s="42"/>
      <c r="F220" s="43"/>
      <c r="G220" s="44"/>
      <c r="H220" s="44"/>
      <c r="I220" s="45"/>
      <c r="J220" s="45"/>
      <c r="K220" s="43"/>
      <c r="L220" s="42"/>
      <c r="M220" s="42"/>
      <c r="N220" s="43"/>
      <c r="O220" s="42"/>
      <c r="P220" s="42"/>
      <c r="Q220" s="43"/>
    </row>
    <row r="221" spans="1:17" x14ac:dyDescent="0.25">
      <c r="A221" s="40"/>
      <c r="B221" s="454"/>
      <c r="C221" s="46"/>
      <c r="D221" s="42"/>
      <c r="E221" s="42"/>
      <c r="F221" s="43"/>
      <c r="G221" s="44"/>
      <c r="H221" s="44"/>
      <c r="I221" s="45"/>
      <c r="J221" s="45"/>
      <c r="K221" s="43"/>
      <c r="L221" s="42"/>
      <c r="M221" s="42"/>
      <c r="N221" s="43"/>
      <c r="O221" s="42"/>
      <c r="P221" s="42"/>
      <c r="Q221" s="43"/>
    </row>
    <row r="222" spans="1:17" x14ac:dyDescent="0.25">
      <c r="A222" s="40"/>
      <c r="B222" s="454"/>
      <c r="C222" s="46"/>
      <c r="D222" s="42"/>
      <c r="E222" s="42"/>
      <c r="F222" s="43"/>
      <c r="G222" s="44"/>
      <c r="H222" s="44"/>
      <c r="I222" s="45"/>
      <c r="J222" s="45"/>
      <c r="K222" s="43"/>
      <c r="L222" s="42"/>
      <c r="M222" s="42"/>
      <c r="N222" s="43"/>
      <c r="O222" s="42"/>
      <c r="P222" s="42"/>
      <c r="Q222" s="43"/>
    </row>
    <row r="223" spans="1:17" x14ac:dyDescent="0.25">
      <c r="A223" s="40"/>
      <c r="B223" s="454"/>
      <c r="C223" s="46"/>
      <c r="D223" s="42"/>
      <c r="E223" s="42"/>
      <c r="F223" s="43"/>
      <c r="G223" s="44"/>
      <c r="H223" s="44"/>
      <c r="I223" s="45"/>
      <c r="J223" s="45"/>
      <c r="K223" s="43"/>
      <c r="L223" s="42"/>
      <c r="M223" s="42"/>
      <c r="N223" s="43"/>
      <c r="O223" s="42"/>
      <c r="P223" s="42"/>
      <c r="Q223" s="43"/>
    </row>
    <row r="224" spans="1:17" x14ac:dyDescent="0.25">
      <c r="A224" s="40"/>
      <c r="B224" s="454"/>
      <c r="C224" s="46"/>
      <c r="D224" s="42"/>
      <c r="E224" s="42"/>
      <c r="F224" s="43"/>
      <c r="G224" s="44"/>
      <c r="H224" s="44"/>
      <c r="I224" s="45"/>
      <c r="J224" s="45"/>
      <c r="K224" s="43"/>
      <c r="L224" s="42"/>
      <c r="M224" s="42"/>
      <c r="N224" s="43"/>
      <c r="O224" s="42"/>
      <c r="P224" s="42"/>
      <c r="Q224" s="43"/>
    </row>
    <row r="225" spans="1:17" x14ac:dyDescent="0.25">
      <c r="A225" s="40"/>
      <c r="B225" s="454"/>
      <c r="C225" s="46"/>
      <c r="D225" s="42"/>
      <c r="E225" s="42"/>
      <c r="F225" s="43"/>
      <c r="G225" s="44"/>
      <c r="H225" s="44"/>
      <c r="I225" s="45"/>
      <c r="J225" s="45"/>
      <c r="K225" s="43"/>
      <c r="L225" s="42"/>
      <c r="M225" s="42"/>
      <c r="N225" s="43"/>
      <c r="O225" s="42"/>
      <c r="P225" s="42"/>
      <c r="Q225" s="43"/>
    </row>
    <row r="226" spans="1:17" x14ac:dyDescent="0.25">
      <c r="A226" s="40"/>
      <c r="B226" s="454"/>
      <c r="C226" s="46"/>
      <c r="D226" s="42"/>
      <c r="E226" s="42"/>
      <c r="F226" s="43"/>
      <c r="G226" s="44"/>
      <c r="H226" s="44"/>
      <c r="I226" s="45"/>
      <c r="J226" s="45"/>
      <c r="K226" s="43"/>
      <c r="L226" s="42"/>
      <c r="M226" s="42"/>
      <c r="N226" s="43"/>
      <c r="O226" s="42"/>
      <c r="P226" s="42"/>
      <c r="Q226" s="43"/>
    </row>
    <row r="227" spans="1:17" x14ac:dyDescent="0.25">
      <c r="A227" s="40"/>
      <c r="B227" s="454"/>
      <c r="C227" s="46"/>
      <c r="D227" s="42"/>
      <c r="E227" s="42"/>
      <c r="F227" s="43"/>
      <c r="G227" s="44"/>
      <c r="H227" s="44"/>
      <c r="I227" s="45"/>
      <c r="J227" s="45"/>
      <c r="K227" s="43"/>
      <c r="L227" s="42"/>
      <c r="M227" s="42"/>
      <c r="N227" s="43"/>
      <c r="O227" s="42"/>
      <c r="P227" s="42"/>
      <c r="Q227" s="43"/>
    </row>
    <row r="228" spans="1:17" x14ac:dyDescent="0.25">
      <c r="A228" s="40"/>
      <c r="B228" s="454"/>
      <c r="C228" s="46"/>
      <c r="D228" s="42"/>
      <c r="E228" s="42"/>
      <c r="F228" s="43"/>
      <c r="G228" s="44"/>
      <c r="H228" s="44"/>
      <c r="I228" s="45"/>
      <c r="J228" s="45"/>
      <c r="K228" s="43"/>
      <c r="L228" s="42"/>
      <c r="M228" s="42"/>
      <c r="N228" s="43"/>
      <c r="O228" s="42"/>
      <c r="P228" s="42"/>
      <c r="Q228" s="43"/>
    </row>
    <row r="229" spans="1:17" x14ac:dyDescent="0.25">
      <c r="A229" s="40"/>
      <c r="B229" s="454"/>
      <c r="C229" s="46"/>
      <c r="D229" s="42"/>
      <c r="E229" s="42"/>
      <c r="F229" s="43"/>
      <c r="G229" s="44"/>
      <c r="H229" s="44"/>
      <c r="I229" s="45"/>
      <c r="J229" s="45"/>
      <c r="K229" s="43"/>
      <c r="L229" s="42"/>
      <c r="M229" s="42"/>
      <c r="N229" s="43"/>
      <c r="O229" s="42"/>
      <c r="P229" s="42"/>
      <c r="Q229" s="43"/>
    </row>
    <row r="230" spans="1:17" x14ac:dyDescent="0.25">
      <c r="A230" s="40"/>
      <c r="B230" s="454"/>
      <c r="C230" s="47"/>
      <c r="D230" s="42"/>
      <c r="E230" s="42"/>
      <c r="F230" s="43"/>
      <c r="G230" s="44"/>
      <c r="H230" s="44"/>
      <c r="I230" s="45"/>
      <c r="J230" s="45"/>
      <c r="K230" s="43"/>
      <c r="L230" s="42"/>
      <c r="M230" s="42"/>
      <c r="N230" s="43"/>
      <c r="O230" s="42"/>
      <c r="P230" s="42"/>
      <c r="Q230" s="43"/>
    </row>
    <row r="231" spans="1:17" x14ac:dyDescent="0.25">
      <c r="A231" s="40"/>
      <c r="B231" s="455"/>
      <c r="C231" s="46"/>
      <c r="D231" s="42"/>
      <c r="E231" s="42"/>
      <c r="F231" s="43"/>
      <c r="G231" s="44"/>
      <c r="H231" s="44"/>
      <c r="I231" s="45"/>
      <c r="J231" s="45"/>
      <c r="K231" s="43"/>
      <c r="L231" s="42"/>
      <c r="M231" s="42"/>
      <c r="N231" s="43"/>
      <c r="O231" s="42"/>
      <c r="P231" s="42"/>
      <c r="Q231" s="43"/>
    </row>
    <row r="232" spans="1:17" x14ac:dyDescent="0.25">
      <c r="A232" s="40"/>
      <c r="B232" s="455"/>
      <c r="C232" s="46"/>
      <c r="D232" s="42"/>
      <c r="E232" s="42"/>
      <c r="F232" s="43"/>
      <c r="G232" s="44"/>
      <c r="H232" s="44"/>
      <c r="I232" s="45"/>
      <c r="J232" s="45"/>
      <c r="K232" s="43"/>
      <c r="L232" s="42"/>
      <c r="M232" s="42"/>
      <c r="N232" s="43"/>
      <c r="O232" s="42"/>
      <c r="P232" s="42"/>
      <c r="Q232" s="43"/>
    </row>
    <row r="233" spans="1:17" x14ac:dyDescent="0.25">
      <c r="A233" s="40"/>
      <c r="B233" s="455"/>
      <c r="C233" s="46"/>
      <c r="D233" s="42"/>
      <c r="E233" s="42"/>
      <c r="F233" s="43"/>
      <c r="G233" s="44"/>
      <c r="H233" s="44"/>
      <c r="I233" s="45"/>
      <c r="J233" s="45"/>
      <c r="K233" s="43"/>
      <c r="L233" s="42"/>
      <c r="M233" s="42"/>
      <c r="N233" s="43"/>
      <c r="O233" s="42"/>
      <c r="P233" s="42"/>
      <c r="Q233" s="43"/>
    </row>
    <row r="234" spans="1:17" x14ac:dyDescent="0.25">
      <c r="A234" s="40"/>
      <c r="B234" s="455"/>
      <c r="C234" s="46"/>
      <c r="D234" s="42"/>
      <c r="E234" s="42"/>
      <c r="F234" s="43"/>
      <c r="G234" s="44"/>
      <c r="H234" s="44"/>
      <c r="I234" s="45"/>
      <c r="J234" s="45"/>
      <c r="K234" s="43"/>
      <c r="L234" s="42"/>
      <c r="M234" s="42"/>
      <c r="N234" s="43"/>
      <c r="O234" s="42"/>
      <c r="P234" s="42"/>
      <c r="Q234" s="43"/>
    </row>
    <row r="235" spans="1:17" x14ac:dyDescent="0.25">
      <c r="A235" s="40"/>
      <c r="B235" s="455"/>
      <c r="C235" s="46"/>
      <c r="D235" s="42"/>
      <c r="E235" s="42"/>
      <c r="F235" s="43"/>
      <c r="G235" s="44"/>
      <c r="H235" s="44"/>
      <c r="I235" s="45"/>
      <c r="J235" s="45"/>
      <c r="K235" s="43"/>
      <c r="L235" s="42"/>
      <c r="M235" s="42"/>
      <c r="N235" s="43"/>
      <c r="O235" s="42"/>
      <c r="P235" s="42"/>
      <c r="Q235" s="43"/>
    </row>
    <row r="236" spans="1:17" x14ac:dyDescent="0.25">
      <c r="A236" s="40"/>
      <c r="B236" s="455"/>
      <c r="C236" s="46"/>
      <c r="D236" s="42"/>
      <c r="E236" s="42"/>
      <c r="F236" s="43"/>
      <c r="G236" s="44"/>
      <c r="H236" s="44"/>
      <c r="I236" s="45"/>
      <c r="J236" s="45"/>
      <c r="K236" s="43"/>
      <c r="L236" s="42"/>
      <c r="M236" s="42"/>
      <c r="N236" s="43"/>
      <c r="O236" s="42"/>
      <c r="P236" s="42"/>
      <c r="Q236" s="43"/>
    </row>
    <row r="237" spans="1:17" x14ac:dyDescent="0.25">
      <c r="A237" s="40"/>
      <c r="B237" s="455"/>
      <c r="C237" s="46"/>
      <c r="D237" s="42"/>
      <c r="E237" s="42"/>
      <c r="F237" s="43"/>
      <c r="G237" s="44"/>
      <c r="H237" s="44"/>
      <c r="I237" s="45"/>
      <c r="J237" s="45"/>
      <c r="K237" s="43"/>
      <c r="L237" s="42"/>
      <c r="M237" s="42"/>
      <c r="N237" s="43"/>
      <c r="O237" s="42"/>
      <c r="P237" s="42"/>
      <c r="Q237" s="43"/>
    </row>
    <row r="238" spans="1:17" x14ac:dyDescent="0.25">
      <c r="A238" s="40"/>
      <c r="B238" s="455"/>
      <c r="C238" s="46"/>
      <c r="D238" s="42"/>
      <c r="E238" s="42"/>
      <c r="F238" s="43"/>
      <c r="G238" s="44"/>
      <c r="H238" s="44"/>
      <c r="I238" s="45"/>
      <c r="J238" s="45"/>
      <c r="K238" s="43"/>
      <c r="L238" s="42"/>
      <c r="M238" s="42"/>
      <c r="N238" s="43"/>
      <c r="O238" s="42"/>
      <c r="P238" s="42"/>
      <c r="Q238" s="43"/>
    </row>
    <row r="239" spans="1:17" x14ac:dyDescent="0.25">
      <c r="A239" s="40"/>
      <c r="B239" s="455"/>
      <c r="C239" s="46"/>
      <c r="D239" s="42"/>
      <c r="E239" s="42"/>
      <c r="F239" s="43"/>
      <c r="G239" s="44"/>
      <c r="H239" s="44"/>
      <c r="I239" s="45"/>
      <c r="J239" s="45"/>
      <c r="K239" s="43"/>
      <c r="L239" s="42"/>
      <c r="M239" s="42"/>
      <c r="N239" s="43"/>
      <c r="O239" s="42"/>
      <c r="P239" s="42"/>
      <c r="Q239" s="43"/>
    </row>
    <row r="240" spans="1:17" x14ac:dyDescent="0.25">
      <c r="A240" s="40"/>
      <c r="B240" s="455"/>
      <c r="C240" s="46"/>
      <c r="D240" s="42"/>
      <c r="E240" s="42"/>
      <c r="F240" s="43"/>
      <c r="G240" s="44"/>
      <c r="H240" s="44"/>
      <c r="I240" s="45"/>
      <c r="J240" s="45"/>
      <c r="K240" s="43"/>
      <c r="L240" s="42"/>
      <c r="M240" s="42"/>
      <c r="N240" s="43"/>
      <c r="O240" s="42"/>
      <c r="P240" s="42"/>
      <c r="Q240" s="43"/>
    </row>
    <row r="241" spans="1:17" x14ac:dyDescent="0.25">
      <c r="A241" s="40"/>
      <c r="B241" s="455"/>
      <c r="C241" s="46"/>
      <c r="D241" s="42"/>
      <c r="E241" s="42"/>
      <c r="F241" s="43"/>
      <c r="G241" s="44"/>
      <c r="H241" s="44"/>
      <c r="I241" s="45"/>
      <c r="J241" s="45"/>
      <c r="K241" s="43"/>
      <c r="L241" s="42"/>
      <c r="M241" s="42"/>
      <c r="N241" s="43"/>
      <c r="O241" s="42"/>
      <c r="P241" s="42"/>
      <c r="Q241" s="43"/>
    </row>
    <row r="242" spans="1:17" x14ac:dyDescent="0.25">
      <c r="A242" s="40"/>
      <c r="B242" s="455"/>
      <c r="C242" s="46"/>
      <c r="D242" s="42"/>
      <c r="E242" s="42"/>
      <c r="F242" s="43"/>
      <c r="G242" s="44"/>
      <c r="H242" s="44"/>
      <c r="I242" s="45"/>
      <c r="J242" s="45"/>
      <c r="K242" s="43"/>
      <c r="L242" s="42"/>
      <c r="M242" s="42"/>
      <c r="N242" s="43"/>
      <c r="O242" s="42"/>
      <c r="P242" s="42"/>
      <c r="Q242" s="43"/>
    </row>
    <row r="243" spans="1:17" x14ac:dyDescent="0.25">
      <c r="A243" s="40"/>
      <c r="B243" s="455"/>
      <c r="C243" s="46"/>
      <c r="D243" s="42"/>
      <c r="E243" s="42"/>
      <c r="F243" s="43"/>
      <c r="G243" s="44"/>
      <c r="H243" s="44"/>
      <c r="I243" s="45"/>
      <c r="J243" s="45"/>
      <c r="K243" s="43"/>
      <c r="L243" s="42"/>
      <c r="M243" s="42"/>
      <c r="N243" s="43"/>
      <c r="O243" s="42"/>
      <c r="P243" s="42"/>
      <c r="Q243" s="43"/>
    </row>
    <row r="244" spans="1:17" x14ac:dyDescent="0.25">
      <c r="A244" s="40"/>
      <c r="B244" s="455"/>
      <c r="C244" s="46"/>
      <c r="D244" s="42"/>
      <c r="E244" s="42"/>
      <c r="F244" s="43"/>
      <c r="G244" s="44"/>
      <c r="H244" s="44"/>
      <c r="I244" s="45"/>
      <c r="J244" s="45"/>
      <c r="K244" s="43"/>
      <c r="L244" s="42"/>
      <c r="M244" s="42"/>
      <c r="N244" s="43"/>
      <c r="O244" s="42"/>
      <c r="P244" s="42"/>
      <c r="Q244" s="43"/>
    </row>
    <row r="245" spans="1:17" x14ac:dyDescent="0.25">
      <c r="A245" s="40"/>
      <c r="B245" s="455"/>
      <c r="C245" s="48"/>
      <c r="D245" s="42"/>
      <c r="E245" s="42"/>
      <c r="F245" s="43"/>
      <c r="G245" s="44"/>
      <c r="H245" s="44"/>
      <c r="I245" s="45"/>
      <c r="J245" s="45"/>
      <c r="K245" s="43"/>
      <c r="L245" s="42"/>
      <c r="M245" s="42"/>
      <c r="N245" s="43"/>
      <c r="O245" s="42"/>
      <c r="P245" s="42"/>
      <c r="Q245" s="43"/>
    </row>
    <row r="246" spans="1:17" x14ac:dyDescent="0.25">
      <c r="A246" s="40"/>
      <c r="B246" s="455"/>
      <c r="C246" s="48"/>
      <c r="D246" s="42"/>
      <c r="E246" s="42"/>
      <c r="F246" s="43"/>
      <c r="G246" s="44"/>
      <c r="H246" s="44"/>
      <c r="I246" s="45"/>
      <c r="J246" s="45"/>
      <c r="K246" s="43"/>
      <c r="L246" s="42"/>
      <c r="M246" s="42"/>
      <c r="N246" s="43"/>
      <c r="O246" s="42"/>
      <c r="P246" s="42"/>
      <c r="Q246" s="43"/>
    </row>
    <row r="247" spans="1:17" x14ac:dyDescent="0.25">
      <c r="A247" s="40"/>
      <c r="B247" s="455"/>
      <c r="C247" s="48"/>
      <c r="D247" s="42"/>
      <c r="E247" s="42"/>
      <c r="F247" s="43"/>
      <c r="G247" s="44"/>
      <c r="H247" s="44"/>
      <c r="I247" s="45"/>
      <c r="J247" s="45"/>
      <c r="K247" s="43"/>
      <c r="L247" s="42"/>
      <c r="M247" s="42"/>
      <c r="N247" s="43"/>
      <c r="O247" s="42"/>
      <c r="P247" s="42"/>
      <c r="Q247" s="43"/>
    </row>
    <row r="248" spans="1:17" x14ac:dyDescent="0.25">
      <c r="A248" s="40"/>
      <c r="B248" s="455"/>
      <c r="C248" s="48"/>
      <c r="D248" s="42"/>
      <c r="E248" s="42"/>
      <c r="F248" s="43"/>
      <c r="G248" s="44"/>
      <c r="H248" s="44"/>
      <c r="I248" s="45"/>
      <c r="J248" s="45"/>
      <c r="K248" s="43"/>
      <c r="L248" s="42"/>
      <c r="M248" s="42"/>
      <c r="N248" s="43"/>
      <c r="O248" s="42"/>
      <c r="P248" s="42"/>
      <c r="Q248" s="43"/>
    </row>
    <row r="249" spans="1:17" x14ac:dyDescent="0.25">
      <c r="A249" s="40"/>
      <c r="B249" s="454"/>
      <c r="C249" s="46"/>
      <c r="D249" s="42"/>
      <c r="E249" s="42"/>
      <c r="F249" s="43"/>
      <c r="G249" s="44"/>
      <c r="H249" s="44"/>
      <c r="I249" s="45"/>
      <c r="J249" s="45"/>
      <c r="K249" s="43"/>
      <c r="L249" s="42"/>
      <c r="M249" s="42"/>
      <c r="N249" s="43"/>
      <c r="O249" s="42"/>
      <c r="P249" s="42"/>
      <c r="Q249" s="43"/>
    </row>
    <row r="250" spans="1:17" x14ac:dyDescent="0.25">
      <c r="A250" s="40"/>
      <c r="B250" s="454"/>
      <c r="C250" s="46"/>
      <c r="D250" s="42"/>
      <c r="E250" s="42"/>
      <c r="F250" s="43"/>
      <c r="G250" s="44"/>
      <c r="H250" s="44"/>
      <c r="I250" s="45"/>
      <c r="J250" s="45"/>
      <c r="K250" s="43"/>
      <c r="L250" s="42"/>
      <c r="M250" s="42"/>
      <c r="N250" s="43"/>
      <c r="O250" s="42"/>
      <c r="P250" s="42"/>
      <c r="Q250" s="43"/>
    </row>
    <row r="251" spans="1:17" x14ac:dyDescent="0.25">
      <c r="A251" s="40"/>
      <c r="B251" s="454"/>
      <c r="C251" s="46"/>
      <c r="D251" s="42"/>
      <c r="E251" s="42"/>
      <c r="F251" s="43"/>
      <c r="G251" s="44"/>
      <c r="H251" s="44"/>
      <c r="I251" s="45"/>
      <c r="J251" s="45"/>
      <c r="K251" s="43"/>
      <c r="L251" s="42"/>
      <c r="M251" s="42"/>
      <c r="N251" s="43"/>
      <c r="O251" s="42"/>
      <c r="P251" s="42"/>
      <c r="Q251" s="43"/>
    </row>
    <row r="252" spans="1:17" x14ac:dyDescent="0.25">
      <c r="A252" s="40"/>
      <c r="B252" s="454"/>
      <c r="C252" s="46"/>
      <c r="D252" s="42"/>
      <c r="E252" s="42"/>
      <c r="F252" s="43"/>
      <c r="G252" s="44"/>
      <c r="H252" s="44"/>
      <c r="I252" s="45"/>
      <c r="J252" s="45"/>
      <c r="K252" s="43"/>
      <c r="L252" s="42"/>
      <c r="M252" s="42"/>
      <c r="N252" s="43"/>
      <c r="O252" s="42"/>
      <c r="P252" s="42"/>
      <c r="Q252" s="43"/>
    </row>
    <row r="253" spans="1:17" x14ac:dyDescent="0.25">
      <c r="A253" s="40"/>
      <c r="B253" s="454"/>
      <c r="C253" s="46"/>
      <c r="D253" s="42"/>
      <c r="E253" s="42"/>
      <c r="F253" s="43"/>
      <c r="G253" s="44"/>
      <c r="H253" s="44"/>
      <c r="I253" s="45"/>
      <c r="J253" s="45"/>
      <c r="K253" s="43"/>
      <c r="L253" s="42"/>
      <c r="M253" s="42"/>
      <c r="N253" s="43"/>
      <c r="O253" s="42"/>
      <c r="P253" s="42"/>
      <c r="Q253" s="43"/>
    </row>
    <row r="254" spans="1:17" x14ac:dyDescent="0.25">
      <c r="A254" s="40"/>
      <c r="B254" s="454"/>
      <c r="C254" s="47"/>
      <c r="D254" s="49"/>
      <c r="E254" s="49"/>
      <c r="F254" s="50"/>
      <c r="G254" s="51"/>
      <c r="H254" s="51"/>
      <c r="I254" s="52"/>
      <c r="J254" s="52"/>
      <c r="K254" s="50"/>
      <c r="L254" s="53"/>
      <c r="M254" s="53"/>
      <c r="N254" s="50"/>
      <c r="O254" s="49"/>
      <c r="P254" s="49"/>
      <c r="Q254" s="50"/>
    </row>
    <row r="255" spans="1:17" x14ac:dyDescent="0.25">
      <c r="A255" s="40"/>
      <c r="B255" s="454"/>
      <c r="C255" s="47"/>
      <c r="D255" s="49"/>
      <c r="E255" s="49"/>
      <c r="F255" s="50"/>
      <c r="G255" s="51"/>
      <c r="H255" s="51"/>
      <c r="I255" s="52"/>
      <c r="J255" s="52"/>
      <c r="K255" s="50"/>
      <c r="L255" s="53"/>
      <c r="M255" s="53"/>
      <c r="N255" s="50"/>
      <c r="O255" s="49"/>
      <c r="P255" s="49"/>
      <c r="Q255" s="50"/>
    </row>
    <row r="256" spans="1:17" x14ac:dyDescent="0.25">
      <c r="A256" s="40"/>
      <c r="B256" s="454"/>
      <c r="C256" s="47"/>
      <c r="D256" s="49"/>
      <c r="E256" s="49"/>
      <c r="F256" s="50"/>
      <c r="G256" s="51"/>
      <c r="H256" s="51"/>
      <c r="I256" s="52"/>
      <c r="J256" s="52"/>
      <c r="K256" s="50"/>
      <c r="L256" s="53"/>
      <c r="M256" s="53"/>
      <c r="N256" s="50"/>
      <c r="O256" s="49"/>
      <c r="P256" s="49"/>
      <c r="Q256" s="50"/>
    </row>
    <row r="257" spans="1:17" x14ac:dyDescent="0.25">
      <c r="A257" s="40"/>
      <c r="B257" s="454"/>
      <c r="C257" s="47"/>
      <c r="D257" s="49"/>
      <c r="E257" s="49"/>
      <c r="F257" s="50"/>
      <c r="G257" s="51"/>
      <c r="H257" s="51"/>
      <c r="I257" s="52"/>
      <c r="J257" s="52"/>
      <c r="K257" s="50"/>
      <c r="L257" s="53"/>
      <c r="M257" s="53"/>
      <c r="N257" s="50"/>
      <c r="O257" s="49"/>
      <c r="P257" s="49"/>
      <c r="Q257" s="50"/>
    </row>
    <row r="258" spans="1:17" x14ac:dyDescent="0.25">
      <c r="A258" s="40"/>
      <c r="B258" s="454"/>
      <c r="C258" s="47"/>
      <c r="D258" s="49"/>
      <c r="E258" s="49"/>
      <c r="F258" s="50"/>
      <c r="G258" s="51"/>
      <c r="H258" s="51"/>
      <c r="I258" s="52"/>
      <c r="J258" s="52"/>
      <c r="K258" s="50"/>
      <c r="L258" s="53"/>
      <c r="M258" s="53"/>
      <c r="N258" s="50"/>
      <c r="O258" s="49"/>
      <c r="P258" s="49"/>
      <c r="Q258" s="50"/>
    </row>
    <row r="259" spans="1:17" x14ac:dyDescent="0.25">
      <c r="A259" s="40"/>
      <c r="B259" s="454"/>
      <c r="C259" s="47"/>
      <c r="D259" s="49"/>
      <c r="E259" s="49"/>
      <c r="F259" s="50"/>
      <c r="G259" s="51"/>
      <c r="H259" s="51"/>
      <c r="I259" s="52"/>
      <c r="J259" s="52"/>
      <c r="K259" s="50"/>
      <c r="L259" s="53"/>
      <c r="M259" s="53"/>
      <c r="N259" s="50"/>
      <c r="O259" s="49"/>
      <c r="P259" s="49"/>
      <c r="Q259" s="50"/>
    </row>
    <row r="260" spans="1:17" x14ac:dyDescent="0.25">
      <c r="A260" s="40"/>
      <c r="B260" s="454"/>
      <c r="C260" s="47"/>
      <c r="D260" s="49"/>
      <c r="E260" s="49"/>
      <c r="F260" s="50"/>
      <c r="G260" s="51"/>
      <c r="H260" s="51"/>
      <c r="I260" s="52"/>
      <c r="J260" s="52"/>
      <c r="K260" s="50"/>
      <c r="L260" s="53"/>
      <c r="M260" s="53"/>
      <c r="N260" s="50"/>
      <c r="O260" s="49"/>
      <c r="P260" s="49"/>
      <c r="Q260" s="50"/>
    </row>
    <row r="261" spans="1:17" x14ac:dyDescent="0.25">
      <c r="A261" s="40"/>
      <c r="B261" s="454"/>
      <c r="C261" s="47"/>
      <c r="D261" s="49"/>
      <c r="E261" s="49"/>
      <c r="F261" s="50"/>
      <c r="G261" s="51"/>
      <c r="H261" s="51"/>
      <c r="I261" s="52"/>
      <c r="J261" s="52"/>
      <c r="K261" s="50"/>
      <c r="L261" s="53"/>
      <c r="M261" s="53"/>
      <c r="N261" s="50"/>
      <c r="O261" s="49"/>
      <c r="P261" s="49"/>
      <c r="Q261" s="50"/>
    </row>
    <row r="262" spans="1:17" x14ac:dyDescent="0.25">
      <c r="A262" s="40"/>
      <c r="B262" s="454"/>
      <c r="C262" s="47"/>
      <c r="D262" s="49"/>
      <c r="E262" s="49"/>
      <c r="F262" s="50"/>
      <c r="G262" s="51"/>
      <c r="H262" s="51"/>
      <c r="I262" s="52"/>
      <c r="J262" s="52"/>
      <c r="K262" s="50"/>
      <c r="L262" s="53"/>
      <c r="M262" s="53"/>
      <c r="N262" s="50"/>
      <c r="O262" s="49"/>
      <c r="P262" s="49"/>
      <c r="Q262" s="50"/>
    </row>
    <row r="263" spans="1:17" x14ac:dyDescent="0.25">
      <c r="A263" s="40"/>
      <c r="B263" s="454"/>
      <c r="C263" s="47"/>
      <c r="D263" s="49"/>
      <c r="E263" s="49"/>
      <c r="F263" s="50"/>
      <c r="G263" s="51"/>
      <c r="H263" s="51"/>
      <c r="I263" s="52"/>
      <c r="J263" s="52"/>
      <c r="K263" s="50"/>
      <c r="L263" s="53"/>
      <c r="M263" s="53"/>
      <c r="N263" s="50"/>
      <c r="O263" s="49"/>
      <c r="P263" s="49"/>
      <c r="Q263" s="50"/>
    </row>
    <row r="264" spans="1:17" x14ac:dyDescent="0.25">
      <c r="A264" s="40"/>
      <c r="B264" s="454"/>
      <c r="C264" s="47"/>
      <c r="D264" s="49"/>
      <c r="E264" s="49"/>
      <c r="F264" s="50"/>
      <c r="G264" s="51"/>
      <c r="H264" s="51"/>
      <c r="I264" s="52"/>
      <c r="J264" s="52"/>
      <c r="K264" s="50"/>
      <c r="L264" s="53"/>
      <c r="M264" s="53"/>
      <c r="N264" s="50"/>
      <c r="O264" s="49"/>
      <c r="P264" s="49"/>
      <c r="Q264" s="50"/>
    </row>
    <row r="265" spans="1:17" x14ac:dyDescent="0.25">
      <c r="A265" s="40"/>
      <c r="B265" s="454"/>
      <c r="C265" s="47"/>
      <c r="D265" s="49"/>
      <c r="E265" s="49"/>
      <c r="F265" s="50"/>
      <c r="G265" s="51"/>
      <c r="H265" s="51"/>
      <c r="I265" s="52"/>
      <c r="J265" s="52"/>
      <c r="K265" s="50"/>
      <c r="L265" s="53"/>
      <c r="M265" s="53"/>
      <c r="N265" s="50"/>
      <c r="O265" s="49"/>
      <c r="P265" s="49"/>
      <c r="Q265" s="50"/>
    </row>
    <row r="266" spans="1:17" x14ac:dyDescent="0.25">
      <c r="A266" s="40"/>
      <c r="B266" s="454"/>
      <c r="C266" s="47"/>
      <c r="D266" s="49"/>
      <c r="E266" s="49"/>
      <c r="F266" s="50"/>
      <c r="G266" s="51"/>
      <c r="H266" s="51"/>
      <c r="I266" s="52"/>
      <c r="J266" s="52"/>
      <c r="K266" s="50"/>
      <c r="L266" s="53"/>
      <c r="M266" s="53"/>
      <c r="N266" s="50"/>
      <c r="O266" s="49"/>
      <c r="P266" s="49"/>
      <c r="Q266" s="50"/>
    </row>
    <row r="267" spans="1:17" x14ac:dyDescent="0.25">
      <c r="A267" s="40"/>
      <c r="B267" s="454"/>
      <c r="C267" s="47"/>
      <c r="D267" s="49"/>
      <c r="E267" s="49"/>
      <c r="F267" s="50"/>
      <c r="G267" s="51"/>
      <c r="H267" s="51"/>
      <c r="I267" s="52"/>
      <c r="J267" s="52"/>
      <c r="K267" s="50"/>
      <c r="L267" s="53"/>
      <c r="M267" s="53"/>
      <c r="N267" s="50"/>
      <c r="O267" s="49"/>
      <c r="P267" s="49"/>
      <c r="Q267" s="50"/>
    </row>
    <row r="268" spans="1:17" x14ac:dyDescent="0.25">
      <c r="A268" s="40"/>
      <c r="B268" s="454"/>
      <c r="C268" s="47"/>
      <c r="D268" s="49"/>
      <c r="E268" s="49"/>
      <c r="F268" s="50"/>
      <c r="G268" s="51"/>
      <c r="H268" s="51"/>
      <c r="I268" s="52"/>
      <c r="J268" s="52"/>
      <c r="K268" s="50"/>
      <c r="L268" s="53"/>
      <c r="M268" s="53"/>
      <c r="N268" s="50"/>
      <c r="O268" s="49"/>
      <c r="P268" s="49"/>
      <c r="Q268" s="50"/>
    </row>
    <row r="269" spans="1:17" x14ac:dyDescent="0.25">
      <c r="A269" s="40"/>
      <c r="B269" s="454"/>
      <c r="C269" s="47"/>
      <c r="D269" s="49"/>
      <c r="E269" s="49"/>
      <c r="F269" s="50"/>
      <c r="G269" s="51"/>
      <c r="H269" s="51"/>
      <c r="I269" s="52"/>
      <c r="J269" s="52"/>
      <c r="K269" s="50"/>
      <c r="L269" s="53"/>
      <c r="M269" s="53"/>
      <c r="N269" s="50"/>
      <c r="O269" s="49"/>
      <c r="P269" s="49"/>
      <c r="Q269" s="50"/>
    </row>
    <row r="270" spans="1:17" x14ac:dyDescent="0.25">
      <c r="A270" s="40"/>
      <c r="B270" s="454"/>
      <c r="C270" s="47"/>
      <c r="D270" s="49"/>
      <c r="E270" s="49"/>
      <c r="F270" s="50"/>
      <c r="G270" s="51"/>
      <c r="H270" s="51"/>
      <c r="I270" s="52"/>
      <c r="J270" s="52"/>
      <c r="K270" s="50"/>
      <c r="L270" s="53"/>
      <c r="M270" s="53"/>
      <c r="N270" s="50"/>
      <c r="O270" s="49"/>
      <c r="P270" s="49"/>
      <c r="Q270" s="50"/>
    </row>
    <row r="271" spans="1:17" x14ac:dyDescent="0.25">
      <c r="A271" s="40"/>
      <c r="B271" s="454"/>
      <c r="C271" s="47"/>
      <c r="D271" s="49"/>
      <c r="E271" s="49"/>
      <c r="F271" s="50"/>
      <c r="G271" s="51"/>
      <c r="H271" s="51"/>
      <c r="I271" s="52"/>
      <c r="J271" s="52"/>
      <c r="K271" s="50"/>
      <c r="L271" s="53"/>
      <c r="M271" s="53"/>
      <c r="N271" s="50"/>
      <c r="O271" s="49"/>
      <c r="P271" s="49"/>
      <c r="Q271" s="50"/>
    </row>
    <row r="272" spans="1:17" x14ac:dyDescent="0.25">
      <c r="A272" s="40"/>
      <c r="B272" s="454"/>
      <c r="C272" s="47"/>
      <c r="D272" s="49"/>
      <c r="E272" s="49"/>
      <c r="F272" s="50"/>
      <c r="G272" s="51"/>
      <c r="H272" s="51"/>
      <c r="I272" s="52"/>
      <c r="J272" s="52"/>
      <c r="K272" s="50"/>
      <c r="L272" s="53"/>
      <c r="M272" s="53"/>
      <c r="N272" s="50"/>
      <c r="O272" s="49"/>
      <c r="P272" s="49"/>
      <c r="Q272" s="50"/>
    </row>
    <row r="273" spans="1:17" x14ac:dyDescent="0.25">
      <c r="A273" s="40"/>
      <c r="B273" s="454"/>
      <c r="C273" s="47"/>
      <c r="D273" s="49"/>
      <c r="E273" s="49"/>
      <c r="F273" s="50"/>
      <c r="G273" s="51"/>
      <c r="H273" s="51"/>
      <c r="I273" s="52"/>
      <c r="J273" s="52"/>
      <c r="K273" s="50"/>
      <c r="L273" s="53"/>
      <c r="M273" s="53"/>
      <c r="N273" s="50"/>
      <c r="O273" s="49"/>
      <c r="P273" s="49"/>
      <c r="Q273" s="50"/>
    </row>
    <row r="274" spans="1:17" x14ac:dyDescent="0.25">
      <c r="A274" s="40"/>
      <c r="B274" s="454"/>
      <c r="C274" s="47"/>
      <c r="D274" s="49"/>
      <c r="E274" s="49"/>
      <c r="F274" s="50"/>
      <c r="G274" s="51"/>
      <c r="H274" s="51"/>
      <c r="I274" s="52"/>
      <c r="J274" s="52"/>
      <c r="K274" s="50"/>
      <c r="L274" s="53"/>
      <c r="M274" s="53"/>
      <c r="N274" s="50"/>
      <c r="O274" s="49"/>
      <c r="P274" s="49"/>
      <c r="Q274" s="50"/>
    </row>
    <row r="275" spans="1:17" x14ac:dyDescent="0.25">
      <c r="A275" s="40"/>
      <c r="B275" s="454"/>
      <c r="C275" s="47"/>
      <c r="D275" s="49"/>
      <c r="E275" s="49"/>
      <c r="F275" s="50"/>
      <c r="G275" s="51"/>
      <c r="H275" s="51"/>
      <c r="I275" s="52"/>
      <c r="J275" s="52"/>
      <c r="K275" s="50"/>
      <c r="L275" s="53"/>
      <c r="M275" s="53"/>
      <c r="N275" s="50"/>
      <c r="O275" s="49"/>
      <c r="P275" s="49"/>
      <c r="Q275" s="50"/>
    </row>
    <row r="276" spans="1:17" x14ac:dyDescent="0.25">
      <c r="A276" s="40"/>
      <c r="B276" s="454"/>
      <c r="C276" s="47"/>
      <c r="D276" s="49"/>
      <c r="E276" s="49"/>
      <c r="F276" s="50"/>
      <c r="G276" s="51"/>
      <c r="H276" s="51"/>
      <c r="I276" s="52"/>
      <c r="J276" s="52"/>
      <c r="K276" s="50"/>
      <c r="L276" s="53"/>
      <c r="M276" s="53"/>
      <c r="N276" s="50"/>
      <c r="O276" s="49"/>
      <c r="P276" s="49"/>
      <c r="Q276" s="50"/>
    </row>
    <row r="277" spans="1:17" x14ac:dyDescent="0.25">
      <c r="A277" s="40"/>
      <c r="B277" s="454"/>
      <c r="C277" s="47"/>
      <c r="D277" s="49"/>
      <c r="E277" s="49"/>
      <c r="F277" s="50"/>
      <c r="G277" s="51"/>
      <c r="H277" s="51"/>
      <c r="I277" s="52"/>
      <c r="J277" s="52"/>
      <c r="K277" s="50"/>
      <c r="L277" s="53"/>
      <c r="M277" s="53"/>
      <c r="N277" s="50"/>
      <c r="O277" s="49"/>
      <c r="P277" s="49"/>
      <c r="Q277" s="50"/>
    </row>
    <row r="278" spans="1:17" x14ac:dyDescent="0.25">
      <c r="A278" s="40"/>
      <c r="B278" s="454"/>
      <c r="C278" s="47"/>
      <c r="D278" s="49"/>
      <c r="E278" s="49"/>
      <c r="F278" s="50"/>
      <c r="G278" s="51"/>
      <c r="H278" s="51"/>
      <c r="I278" s="52"/>
      <c r="J278" s="52"/>
      <c r="K278" s="50"/>
      <c r="L278" s="53"/>
      <c r="M278" s="53"/>
      <c r="N278" s="50"/>
      <c r="O278" s="49"/>
      <c r="P278" s="49"/>
      <c r="Q278" s="50"/>
    </row>
    <row r="279" spans="1:17" x14ac:dyDescent="0.25">
      <c r="A279" s="40"/>
      <c r="B279" s="454"/>
      <c r="C279" s="47"/>
      <c r="D279" s="49"/>
      <c r="E279" s="49"/>
      <c r="F279" s="50"/>
      <c r="G279" s="51"/>
      <c r="H279" s="51"/>
      <c r="I279" s="52"/>
      <c r="J279" s="52"/>
      <c r="K279" s="50"/>
      <c r="L279" s="53"/>
      <c r="M279" s="53"/>
      <c r="N279" s="50"/>
      <c r="O279" s="49"/>
      <c r="P279" s="49"/>
      <c r="Q279" s="50"/>
    </row>
    <row r="280" spans="1:17" x14ac:dyDescent="0.25">
      <c r="A280" s="40"/>
      <c r="B280" s="454"/>
      <c r="C280" s="47"/>
      <c r="D280" s="49"/>
      <c r="E280" s="49"/>
      <c r="F280" s="50"/>
      <c r="G280" s="51"/>
      <c r="H280" s="51"/>
      <c r="I280" s="52"/>
      <c r="J280" s="52"/>
      <c r="K280" s="50"/>
      <c r="L280" s="53"/>
      <c r="M280" s="53"/>
      <c r="N280" s="50"/>
      <c r="O280" s="49"/>
      <c r="P280" s="49"/>
      <c r="Q280" s="50"/>
    </row>
    <row r="281" spans="1:17" x14ac:dyDescent="0.25">
      <c r="A281" s="40"/>
      <c r="B281" s="454"/>
      <c r="C281" s="47"/>
      <c r="D281" s="49"/>
      <c r="E281" s="49"/>
      <c r="F281" s="50"/>
      <c r="G281" s="51"/>
      <c r="H281" s="51"/>
      <c r="I281" s="52"/>
      <c r="J281" s="52"/>
      <c r="K281" s="50"/>
      <c r="L281" s="53"/>
      <c r="M281" s="53"/>
      <c r="N281" s="50"/>
      <c r="O281" s="49"/>
      <c r="P281" s="49"/>
      <c r="Q281" s="50"/>
    </row>
    <row r="282" spans="1:17" x14ac:dyDescent="0.25">
      <c r="A282" s="40"/>
      <c r="B282" s="454"/>
      <c r="C282" s="47"/>
      <c r="D282" s="49"/>
      <c r="E282" s="49"/>
      <c r="F282" s="50"/>
      <c r="G282" s="51"/>
      <c r="H282" s="51"/>
      <c r="I282" s="52"/>
      <c r="J282" s="52"/>
      <c r="K282" s="50"/>
      <c r="L282" s="53"/>
      <c r="M282" s="53"/>
      <c r="N282" s="50"/>
      <c r="O282" s="49"/>
      <c r="P282" s="49"/>
      <c r="Q282" s="50"/>
    </row>
    <row r="283" spans="1:17" x14ac:dyDescent="0.25">
      <c r="A283" s="40"/>
      <c r="B283" s="454"/>
      <c r="C283" s="47"/>
      <c r="D283" s="49"/>
      <c r="E283" s="49"/>
      <c r="F283" s="50"/>
      <c r="G283" s="51"/>
      <c r="H283" s="51"/>
      <c r="I283" s="52"/>
      <c r="J283" s="52"/>
      <c r="K283" s="50"/>
      <c r="L283" s="53"/>
      <c r="M283" s="53"/>
      <c r="N283" s="50"/>
      <c r="O283" s="49"/>
      <c r="P283" s="49"/>
      <c r="Q283" s="50"/>
    </row>
    <row r="284" spans="1:17" x14ac:dyDescent="0.25">
      <c r="A284" s="40"/>
      <c r="B284" s="454"/>
      <c r="C284" s="47"/>
      <c r="D284" s="49"/>
      <c r="E284" s="49"/>
      <c r="F284" s="50"/>
      <c r="G284" s="51"/>
      <c r="H284" s="51"/>
      <c r="I284" s="52"/>
      <c r="J284" s="52"/>
      <c r="K284" s="50"/>
      <c r="L284" s="53"/>
      <c r="M284" s="53"/>
      <c r="N284" s="50"/>
      <c r="O284" s="49"/>
      <c r="P284" s="49"/>
      <c r="Q284" s="50"/>
    </row>
    <row r="285" spans="1:17" x14ac:dyDescent="0.25">
      <c r="A285" s="40"/>
      <c r="B285" s="454"/>
      <c r="C285" s="47"/>
      <c r="D285" s="49"/>
      <c r="E285" s="49"/>
      <c r="F285" s="50"/>
      <c r="G285" s="51"/>
      <c r="H285" s="51"/>
      <c r="I285" s="52"/>
      <c r="J285" s="52"/>
      <c r="K285" s="50"/>
      <c r="L285" s="53"/>
      <c r="M285" s="53"/>
      <c r="N285" s="50"/>
      <c r="O285" s="49"/>
      <c r="P285" s="49"/>
      <c r="Q285" s="50"/>
    </row>
    <row r="286" spans="1:17" x14ac:dyDescent="0.25">
      <c r="A286" s="40"/>
      <c r="B286" s="454"/>
      <c r="C286" s="47"/>
      <c r="D286" s="49"/>
      <c r="E286" s="49"/>
      <c r="F286" s="50"/>
      <c r="G286" s="51"/>
      <c r="H286" s="51"/>
      <c r="I286" s="52"/>
      <c r="J286" s="52"/>
      <c r="K286" s="50"/>
      <c r="L286" s="53"/>
      <c r="M286" s="53"/>
      <c r="N286" s="50"/>
      <c r="O286" s="49"/>
      <c r="P286" s="49"/>
      <c r="Q286" s="50"/>
    </row>
    <row r="287" spans="1:17" x14ac:dyDescent="0.25">
      <c r="A287" s="40"/>
      <c r="B287" s="454"/>
      <c r="C287" s="47"/>
      <c r="D287" s="49"/>
      <c r="E287" s="49"/>
      <c r="F287" s="50"/>
      <c r="G287" s="51"/>
      <c r="H287" s="51"/>
      <c r="I287" s="52"/>
      <c r="J287" s="52"/>
      <c r="K287" s="50"/>
      <c r="L287" s="53"/>
      <c r="M287" s="53"/>
      <c r="N287" s="50"/>
      <c r="O287" s="49"/>
      <c r="P287" s="49"/>
      <c r="Q287" s="50"/>
    </row>
    <row r="288" spans="1:17" x14ac:dyDescent="0.25">
      <c r="A288" s="40"/>
      <c r="B288" s="454"/>
      <c r="C288" s="47"/>
      <c r="D288" s="49"/>
      <c r="E288" s="49"/>
      <c r="F288" s="50"/>
      <c r="G288" s="51"/>
      <c r="H288" s="51"/>
      <c r="I288" s="52"/>
      <c r="J288" s="52"/>
      <c r="K288" s="50"/>
      <c r="L288" s="53"/>
      <c r="M288" s="53"/>
      <c r="N288" s="50"/>
      <c r="O288" s="49"/>
      <c r="P288" s="49"/>
      <c r="Q288" s="50"/>
    </row>
    <row r="289" spans="1:17" x14ac:dyDescent="0.25">
      <c r="A289" s="40"/>
      <c r="B289" s="454"/>
      <c r="C289" s="47"/>
      <c r="D289" s="49"/>
      <c r="E289" s="49"/>
      <c r="F289" s="50"/>
      <c r="G289" s="51"/>
      <c r="H289" s="51"/>
      <c r="I289" s="52"/>
      <c r="J289" s="52"/>
      <c r="K289" s="50"/>
      <c r="L289" s="53"/>
      <c r="M289" s="53"/>
      <c r="N289" s="50"/>
      <c r="O289" s="49"/>
      <c r="P289" s="49"/>
      <c r="Q289" s="50"/>
    </row>
    <row r="290" spans="1:17" x14ac:dyDescent="0.25">
      <c r="A290" s="40"/>
      <c r="B290" s="454"/>
      <c r="C290" s="47"/>
      <c r="D290" s="49"/>
      <c r="E290" s="49"/>
      <c r="F290" s="50"/>
      <c r="G290" s="51"/>
      <c r="H290" s="51"/>
      <c r="I290" s="52"/>
      <c r="J290" s="52"/>
      <c r="K290" s="50"/>
      <c r="L290" s="53"/>
      <c r="M290" s="53"/>
      <c r="N290" s="50"/>
      <c r="O290" s="49"/>
      <c r="P290" s="49"/>
      <c r="Q290" s="50"/>
    </row>
    <row r="291" spans="1:17" x14ac:dyDescent="0.25">
      <c r="A291" s="40"/>
      <c r="B291" s="454"/>
      <c r="C291" s="47"/>
      <c r="D291" s="49"/>
      <c r="E291" s="49"/>
      <c r="F291" s="50"/>
      <c r="G291" s="51"/>
      <c r="H291" s="51"/>
      <c r="I291" s="52"/>
      <c r="J291" s="52"/>
      <c r="K291" s="50"/>
      <c r="L291" s="53"/>
      <c r="M291" s="53"/>
      <c r="N291" s="50"/>
      <c r="O291" s="49"/>
      <c r="P291" s="49"/>
      <c r="Q291" s="50"/>
    </row>
    <row r="292" spans="1:17" x14ac:dyDescent="0.25">
      <c r="A292" s="40"/>
      <c r="B292" s="454"/>
      <c r="C292" s="47"/>
      <c r="D292" s="49"/>
      <c r="E292" s="49"/>
      <c r="F292" s="50"/>
      <c r="G292" s="51"/>
      <c r="H292" s="51"/>
      <c r="I292" s="52"/>
      <c r="J292" s="52"/>
      <c r="K292" s="50"/>
      <c r="L292" s="53"/>
      <c r="M292" s="53"/>
      <c r="N292" s="50"/>
      <c r="O292" s="49"/>
      <c r="P292" s="49"/>
      <c r="Q292" s="50"/>
    </row>
    <row r="293" spans="1:17" x14ac:dyDescent="0.25">
      <c r="A293" s="40"/>
      <c r="B293" s="454"/>
      <c r="C293" s="47"/>
      <c r="D293" s="49"/>
      <c r="E293" s="49"/>
      <c r="F293" s="50"/>
      <c r="G293" s="51"/>
      <c r="H293" s="51"/>
      <c r="I293" s="52"/>
      <c r="J293" s="52"/>
      <c r="K293" s="50"/>
      <c r="L293" s="53"/>
      <c r="M293" s="53"/>
      <c r="N293" s="50"/>
      <c r="O293" s="49"/>
      <c r="P293" s="49"/>
      <c r="Q293" s="50"/>
    </row>
    <row r="294" spans="1:17" x14ac:dyDescent="0.25">
      <c r="A294" s="40"/>
      <c r="B294" s="454"/>
      <c r="C294" s="47"/>
      <c r="D294" s="49"/>
      <c r="E294" s="49"/>
      <c r="F294" s="50"/>
      <c r="G294" s="51"/>
      <c r="H294" s="51"/>
      <c r="I294" s="52"/>
      <c r="J294" s="52"/>
      <c r="K294" s="50"/>
      <c r="L294" s="53"/>
      <c r="M294" s="53"/>
      <c r="N294" s="50"/>
      <c r="O294" s="49"/>
      <c r="P294" s="49"/>
      <c r="Q294" s="50"/>
    </row>
    <row r="295" spans="1:17" x14ac:dyDescent="0.25">
      <c r="A295" s="40"/>
      <c r="B295" s="454"/>
      <c r="C295" s="47"/>
      <c r="D295" s="49"/>
      <c r="E295" s="49"/>
      <c r="F295" s="50"/>
      <c r="G295" s="51"/>
      <c r="H295" s="51"/>
      <c r="I295" s="52"/>
      <c r="J295" s="52"/>
      <c r="K295" s="50"/>
      <c r="L295" s="53"/>
      <c r="M295" s="53"/>
      <c r="N295" s="50"/>
      <c r="O295" s="49"/>
      <c r="P295" s="49"/>
      <c r="Q295" s="50"/>
    </row>
    <row r="296" spans="1:17" x14ac:dyDescent="0.25">
      <c r="A296" s="40"/>
      <c r="B296" s="454"/>
      <c r="C296" s="47"/>
      <c r="D296" s="49"/>
      <c r="E296" s="49"/>
      <c r="F296" s="50"/>
      <c r="G296" s="51"/>
      <c r="H296" s="51"/>
      <c r="I296" s="52"/>
      <c r="J296" s="52"/>
      <c r="K296" s="50"/>
      <c r="L296" s="53"/>
      <c r="M296" s="53"/>
      <c r="N296" s="50"/>
      <c r="O296" s="49"/>
      <c r="P296" s="49"/>
      <c r="Q296" s="50"/>
    </row>
    <row r="297" spans="1:17" x14ac:dyDescent="0.25">
      <c r="A297" s="40"/>
      <c r="B297" s="454"/>
      <c r="C297" s="47"/>
      <c r="D297" s="49"/>
      <c r="E297" s="49"/>
      <c r="F297" s="50"/>
      <c r="G297" s="51"/>
      <c r="H297" s="51"/>
      <c r="I297" s="52"/>
      <c r="J297" s="52"/>
      <c r="K297" s="50"/>
      <c r="L297" s="53"/>
      <c r="M297" s="53"/>
      <c r="N297" s="50"/>
      <c r="O297" s="49"/>
      <c r="P297" s="49"/>
      <c r="Q297" s="50"/>
    </row>
    <row r="298" spans="1:17" x14ac:dyDescent="0.25">
      <c r="A298" s="40"/>
      <c r="B298" s="454"/>
      <c r="C298" s="47"/>
      <c r="D298" s="49"/>
      <c r="E298" s="49"/>
      <c r="F298" s="50"/>
      <c r="G298" s="51"/>
      <c r="H298" s="51"/>
      <c r="I298" s="52"/>
      <c r="J298" s="52"/>
      <c r="K298" s="50"/>
      <c r="L298" s="53"/>
      <c r="M298" s="53"/>
      <c r="N298" s="50"/>
      <c r="O298" s="49"/>
      <c r="P298" s="49"/>
      <c r="Q298" s="50"/>
    </row>
    <row r="299" spans="1:17" x14ac:dyDescent="0.25">
      <c r="A299" s="40"/>
      <c r="B299" s="454"/>
      <c r="C299" s="47"/>
      <c r="D299" s="49"/>
      <c r="E299" s="49"/>
      <c r="F299" s="50"/>
      <c r="G299" s="51"/>
      <c r="H299" s="51"/>
      <c r="I299" s="52"/>
      <c r="J299" s="52"/>
      <c r="K299" s="50"/>
      <c r="L299" s="53"/>
      <c r="M299" s="53"/>
      <c r="N299" s="50"/>
      <c r="O299" s="49"/>
      <c r="P299" s="49"/>
      <c r="Q299" s="50"/>
    </row>
    <row r="300" spans="1:17" x14ac:dyDescent="0.25">
      <c r="A300" s="40"/>
      <c r="B300" s="454"/>
      <c r="C300" s="47"/>
      <c r="D300" s="49"/>
      <c r="E300" s="49"/>
      <c r="F300" s="50"/>
      <c r="G300" s="51"/>
      <c r="H300" s="51"/>
      <c r="I300" s="52"/>
      <c r="J300" s="52"/>
      <c r="K300" s="50"/>
      <c r="L300" s="53"/>
      <c r="M300" s="53"/>
      <c r="N300" s="50"/>
      <c r="O300" s="49"/>
      <c r="P300" s="49"/>
      <c r="Q300" s="50"/>
    </row>
    <row r="301" spans="1:17" x14ac:dyDescent="0.25">
      <c r="A301" s="40"/>
      <c r="B301" s="454"/>
      <c r="C301" s="47"/>
      <c r="D301" s="49"/>
      <c r="E301" s="49"/>
      <c r="F301" s="50"/>
      <c r="G301" s="51"/>
      <c r="H301" s="51"/>
      <c r="I301" s="52"/>
      <c r="J301" s="52"/>
      <c r="K301" s="50"/>
      <c r="L301" s="53"/>
      <c r="M301" s="53"/>
      <c r="N301" s="50"/>
      <c r="O301" s="49"/>
      <c r="P301" s="49"/>
      <c r="Q301" s="50"/>
    </row>
    <row r="302" spans="1:17" x14ac:dyDescent="0.25">
      <c r="A302" s="40"/>
      <c r="B302" s="454"/>
      <c r="C302" s="47"/>
      <c r="D302" s="49"/>
      <c r="E302" s="49"/>
      <c r="F302" s="50"/>
      <c r="G302" s="51"/>
      <c r="H302" s="51"/>
      <c r="I302" s="52"/>
      <c r="J302" s="52"/>
      <c r="K302" s="50"/>
      <c r="L302" s="53"/>
      <c r="M302" s="53"/>
      <c r="N302" s="50"/>
      <c r="O302" s="49"/>
      <c r="P302" s="49"/>
      <c r="Q302" s="50"/>
    </row>
    <row r="303" spans="1:17" x14ac:dyDescent="0.25">
      <c r="A303" s="40"/>
      <c r="B303" s="454"/>
      <c r="C303" s="47"/>
      <c r="D303" s="49"/>
      <c r="E303" s="49"/>
      <c r="F303" s="50"/>
      <c r="G303" s="51"/>
      <c r="H303" s="51"/>
      <c r="I303" s="52"/>
      <c r="J303" s="52"/>
      <c r="K303" s="50"/>
      <c r="L303" s="53"/>
      <c r="M303" s="53"/>
      <c r="N303" s="50"/>
      <c r="O303" s="49"/>
      <c r="P303" s="49"/>
      <c r="Q303" s="50"/>
    </row>
    <row r="304" spans="1:17" x14ac:dyDescent="0.25">
      <c r="A304" s="40"/>
      <c r="B304" s="454"/>
      <c r="C304" s="47"/>
      <c r="D304" s="49"/>
      <c r="E304" s="49"/>
      <c r="F304" s="50"/>
      <c r="G304" s="51"/>
      <c r="H304" s="51"/>
      <c r="I304" s="52"/>
      <c r="J304" s="52"/>
      <c r="K304" s="50"/>
      <c r="L304" s="53"/>
      <c r="M304" s="53"/>
      <c r="N304" s="50"/>
      <c r="O304" s="49"/>
      <c r="P304" s="49"/>
      <c r="Q304" s="50"/>
    </row>
    <row r="305" spans="1:17" x14ac:dyDescent="0.25">
      <c r="A305" s="40"/>
      <c r="B305" s="454"/>
      <c r="C305" s="47"/>
      <c r="D305" s="49"/>
      <c r="E305" s="49"/>
      <c r="F305" s="50"/>
      <c r="G305" s="51"/>
      <c r="H305" s="51"/>
      <c r="I305" s="52"/>
      <c r="J305" s="52"/>
      <c r="K305" s="50"/>
      <c r="L305" s="53"/>
      <c r="M305" s="53"/>
      <c r="N305" s="50"/>
      <c r="O305" s="49"/>
      <c r="P305" s="49"/>
      <c r="Q305" s="50"/>
    </row>
    <row r="306" spans="1:17" x14ac:dyDescent="0.25">
      <c r="A306" s="40"/>
      <c r="B306" s="454"/>
      <c r="C306" s="47"/>
      <c r="D306" s="49"/>
      <c r="E306" s="49"/>
      <c r="F306" s="50"/>
      <c r="G306" s="51"/>
      <c r="H306" s="51"/>
      <c r="I306" s="52"/>
      <c r="J306" s="52"/>
      <c r="K306" s="50"/>
      <c r="L306" s="53"/>
      <c r="M306" s="53"/>
      <c r="N306" s="50"/>
      <c r="O306" s="49"/>
      <c r="P306" s="49"/>
      <c r="Q306" s="50"/>
    </row>
    <row r="307" spans="1:17" x14ac:dyDescent="0.25">
      <c r="A307" s="40"/>
      <c r="B307" s="454"/>
      <c r="C307" s="47"/>
      <c r="D307" s="49"/>
      <c r="E307" s="49"/>
      <c r="F307" s="50"/>
      <c r="G307" s="51"/>
      <c r="H307" s="51"/>
      <c r="I307" s="52"/>
      <c r="J307" s="52"/>
      <c r="K307" s="50"/>
      <c r="L307" s="53"/>
      <c r="M307" s="53"/>
      <c r="N307" s="50"/>
      <c r="O307" s="49"/>
      <c r="P307" s="49"/>
      <c r="Q307" s="50"/>
    </row>
    <row r="308" spans="1:17" x14ac:dyDescent="0.25">
      <c r="A308" s="40"/>
      <c r="B308" s="454"/>
      <c r="C308" s="47"/>
      <c r="D308" s="49"/>
      <c r="E308" s="49"/>
      <c r="F308" s="50"/>
      <c r="G308" s="51"/>
      <c r="H308" s="51"/>
      <c r="I308" s="52"/>
      <c r="J308" s="52"/>
      <c r="K308" s="50"/>
      <c r="L308" s="53"/>
      <c r="M308" s="53"/>
      <c r="N308" s="50"/>
      <c r="O308" s="49"/>
      <c r="P308" s="49"/>
      <c r="Q308" s="50"/>
    </row>
    <row r="309" spans="1:17" x14ac:dyDescent="0.25">
      <c r="A309" s="40"/>
      <c r="B309" s="454"/>
      <c r="C309" s="47"/>
      <c r="D309" s="49"/>
      <c r="E309" s="49"/>
      <c r="F309" s="50"/>
      <c r="G309" s="51"/>
      <c r="H309" s="51"/>
      <c r="I309" s="52"/>
      <c r="J309" s="52"/>
      <c r="K309" s="50"/>
      <c r="L309" s="53"/>
      <c r="M309" s="53"/>
      <c r="N309" s="50"/>
      <c r="O309" s="49"/>
      <c r="P309" s="49"/>
      <c r="Q309" s="50"/>
    </row>
    <row r="310" spans="1:17" x14ac:dyDescent="0.25">
      <c r="A310" s="40"/>
      <c r="B310" s="454"/>
      <c r="C310" s="47"/>
      <c r="D310" s="49"/>
      <c r="E310" s="49"/>
      <c r="F310" s="50"/>
      <c r="G310" s="51"/>
      <c r="H310" s="51"/>
      <c r="I310" s="52"/>
      <c r="J310" s="52"/>
      <c r="K310" s="50"/>
      <c r="L310" s="53"/>
      <c r="M310" s="53"/>
      <c r="N310" s="50"/>
      <c r="O310" s="49"/>
      <c r="P310" s="49"/>
      <c r="Q310" s="50"/>
    </row>
    <row r="311" spans="1:17" x14ac:dyDescent="0.25">
      <c r="A311" s="40"/>
      <c r="B311" s="454"/>
      <c r="C311" s="47"/>
      <c r="D311" s="49"/>
      <c r="E311" s="49"/>
      <c r="F311" s="50"/>
      <c r="G311" s="51"/>
      <c r="H311" s="51"/>
      <c r="I311" s="52"/>
      <c r="J311" s="52"/>
      <c r="K311" s="50"/>
      <c r="L311" s="53"/>
      <c r="M311" s="53"/>
      <c r="N311" s="50"/>
      <c r="O311" s="49"/>
      <c r="P311" s="49"/>
      <c r="Q311" s="50"/>
    </row>
    <row r="312" spans="1:17" x14ac:dyDescent="0.25">
      <c r="A312" s="40"/>
      <c r="B312" s="454"/>
      <c r="C312" s="47"/>
      <c r="D312" s="49"/>
      <c r="E312" s="49"/>
      <c r="F312" s="50"/>
      <c r="G312" s="51"/>
      <c r="H312" s="51"/>
      <c r="I312" s="52"/>
      <c r="J312" s="52"/>
      <c r="K312" s="50"/>
      <c r="L312" s="53"/>
      <c r="M312" s="53"/>
      <c r="N312" s="50"/>
      <c r="O312" s="49"/>
      <c r="P312" s="49"/>
      <c r="Q312" s="50"/>
    </row>
    <row r="313" spans="1:17" x14ac:dyDescent="0.25">
      <c r="A313" s="40"/>
      <c r="B313" s="454"/>
      <c r="C313" s="47"/>
      <c r="D313" s="49"/>
      <c r="E313" s="49"/>
      <c r="F313" s="50"/>
      <c r="G313" s="51"/>
      <c r="H313" s="51"/>
      <c r="I313" s="52"/>
      <c r="J313" s="52"/>
      <c r="K313" s="50"/>
      <c r="L313" s="53"/>
      <c r="M313" s="53"/>
      <c r="N313" s="50"/>
      <c r="O313" s="49"/>
      <c r="P313" s="49"/>
      <c r="Q313" s="50"/>
    </row>
    <row r="314" spans="1:17" x14ac:dyDescent="0.25">
      <c r="A314" s="40"/>
      <c r="B314" s="454"/>
      <c r="C314" s="47"/>
      <c r="D314" s="49"/>
      <c r="E314" s="49"/>
      <c r="F314" s="50"/>
      <c r="G314" s="51"/>
      <c r="H314" s="51"/>
      <c r="I314" s="52"/>
      <c r="J314" s="52"/>
      <c r="K314" s="50"/>
      <c r="L314" s="53"/>
      <c r="M314" s="53"/>
      <c r="N314" s="50"/>
      <c r="O314" s="49"/>
      <c r="P314" s="49"/>
      <c r="Q314" s="50"/>
    </row>
    <row r="315" spans="1:17" x14ac:dyDescent="0.25">
      <c r="A315" s="40"/>
      <c r="B315" s="454"/>
      <c r="C315" s="47"/>
      <c r="D315" s="49"/>
      <c r="E315" s="49"/>
      <c r="F315" s="50"/>
      <c r="G315" s="51"/>
      <c r="H315" s="51"/>
      <c r="I315" s="52"/>
      <c r="J315" s="52"/>
      <c r="K315" s="50"/>
      <c r="L315" s="53"/>
      <c r="M315" s="53"/>
      <c r="N315" s="50"/>
      <c r="O315" s="49"/>
      <c r="P315" s="49"/>
      <c r="Q315" s="50"/>
    </row>
    <row r="316" spans="1:17" x14ac:dyDescent="0.25">
      <c r="A316" s="40"/>
      <c r="B316" s="454"/>
      <c r="C316" s="47"/>
      <c r="D316" s="49"/>
      <c r="E316" s="49"/>
      <c r="F316" s="50"/>
      <c r="G316" s="51"/>
      <c r="H316" s="51"/>
      <c r="I316" s="52"/>
      <c r="J316" s="52"/>
      <c r="K316" s="50"/>
      <c r="L316" s="53"/>
      <c r="M316" s="53"/>
      <c r="N316" s="50"/>
      <c r="O316" s="49"/>
      <c r="P316" s="49"/>
      <c r="Q316" s="50"/>
    </row>
    <row r="317" spans="1:17" x14ac:dyDescent="0.25">
      <c r="A317" s="40"/>
      <c r="B317" s="454"/>
      <c r="C317" s="47"/>
      <c r="D317" s="49"/>
      <c r="E317" s="49"/>
      <c r="F317" s="50"/>
      <c r="G317" s="51"/>
      <c r="H317" s="51"/>
      <c r="I317" s="52"/>
      <c r="J317" s="52"/>
      <c r="K317" s="50"/>
      <c r="L317" s="53"/>
      <c r="M317" s="53"/>
      <c r="N317" s="50"/>
      <c r="O317" s="49"/>
      <c r="P317" s="49"/>
      <c r="Q317" s="50"/>
    </row>
    <row r="318" spans="1:17" x14ac:dyDescent="0.25">
      <c r="A318" s="40"/>
      <c r="B318" s="454"/>
      <c r="C318" s="47"/>
      <c r="D318" s="49"/>
      <c r="E318" s="49"/>
      <c r="F318" s="50"/>
      <c r="G318" s="51"/>
      <c r="H318" s="51"/>
      <c r="I318" s="52"/>
      <c r="J318" s="52"/>
      <c r="K318" s="50"/>
      <c r="L318" s="53"/>
      <c r="M318" s="53"/>
      <c r="N318" s="50"/>
      <c r="O318" s="49"/>
      <c r="P318" s="49"/>
      <c r="Q318" s="50"/>
    </row>
    <row r="319" spans="1:17" x14ac:dyDescent="0.25">
      <c r="A319" s="40"/>
      <c r="B319" s="454"/>
      <c r="C319" s="47"/>
      <c r="D319" s="49"/>
      <c r="E319" s="49"/>
      <c r="F319" s="50"/>
      <c r="G319" s="51"/>
      <c r="H319" s="51"/>
      <c r="I319" s="52"/>
      <c r="J319" s="52"/>
      <c r="K319" s="50"/>
      <c r="L319" s="53"/>
      <c r="M319" s="53"/>
      <c r="N319" s="50"/>
      <c r="O319" s="49"/>
      <c r="P319" s="49"/>
      <c r="Q319" s="50"/>
    </row>
    <row r="320" spans="1:17" x14ac:dyDescent="0.25">
      <c r="A320" s="40"/>
      <c r="B320" s="454"/>
      <c r="C320" s="47"/>
      <c r="D320" s="49"/>
      <c r="E320" s="49"/>
      <c r="F320" s="50"/>
      <c r="G320" s="51"/>
      <c r="H320" s="51"/>
      <c r="I320" s="52"/>
      <c r="J320" s="52"/>
      <c r="K320" s="50"/>
      <c r="L320" s="53"/>
      <c r="M320" s="53"/>
      <c r="N320" s="50"/>
      <c r="O320" s="49"/>
      <c r="P320" s="49"/>
      <c r="Q320" s="50"/>
    </row>
    <row r="321" spans="1:17" x14ac:dyDescent="0.25">
      <c r="A321" s="40"/>
      <c r="B321" s="454"/>
      <c r="C321" s="47"/>
      <c r="D321" s="49"/>
      <c r="E321" s="49"/>
      <c r="F321" s="50"/>
      <c r="G321" s="51"/>
      <c r="H321" s="51"/>
      <c r="I321" s="52"/>
      <c r="J321" s="52"/>
      <c r="K321" s="50"/>
      <c r="L321" s="53"/>
      <c r="M321" s="53"/>
      <c r="N321" s="50"/>
      <c r="O321" s="49"/>
      <c r="P321" s="49"/>
      <c r="Q321" s="50"/>
    </row>
    <row r="322" spans="1:17" x14ac:dyDescent="0.25">
      <c r="A322" s="40"/>
      <c r="B322" s="454"/>
      <c r="C322" s="47"/>
      <c r="D322" s="49"/>
      <c r="E322" s="49"/>
      <c r="F322" s="50"/>
      <c r="G322" s="51"/>
      <c r="H322" s="51"/>
      <c r="I322" s="52"/>
      <c r="J322" s="52"/>
      <c r="K322" s="50"/>
      <c r="L322" s="53"/>
      <c r="M322" s="53"/>
      <c r="N322" s="50"/>
      <c r="O322" s="49"/>
      <c r="P322" s="49"/>
      <c r="Q322" s="50"/>
    </row>
    <row r="323" spans="1:17" x14ac:dyDescent="0.25">
      <c r="A323" s="40"/>
      <c r="B323" s="454"/>
      <c r="C323" s="47"/>
      <c r="D323" s="49"/>
      <c r="E323" s="49"/>
      <c r="F323" s="50"/>
      <c r="G323" s="51"/>
      <c r="H323" s="51"/>
      <c r="I323" s="52"/>
      <c r="J323" s="52"/>
      <c r="K323" s="50"/>
      <c r="L323" s="53"/>
      <c r="M323" s="53"/>
      <c r="N323" s="50"/>
      <c r="O323" s="49"/>
      <c r="P323" s="49"/>
      <c r="Q323" s="50"/>
    </row>
    <row r="324" spans="1:17" x14ac:dyDescent="0.25">
      <c r="A324" s="40"/>
      <c r="B324" s="454"/>
      <c r="C324" s="47"/>
      <c r="D324" s="49"/>
      <c r="E324" s="49"/>
      <c r="F324" s="50"/>
      <c r="G324" s="51"/>
      <c r="H324" s="51"/>
      <c r="I324" s="52"/>
      <c r="J324" s="52"/>
      <c r="K324" s="50"/>
      <c r="L324" s="53"/>
      <c r="M324" s="53"/>
      <c r="N324" s="50"/>
      <c r="O324" s="49"/>
      <c r="P324" s="49"/>
      <c r="Q324" s="50"/>
    </row>
    <row r="325" spans="1:17" x14ac:dyDescent="0.25">
      <c r="A325" s="40"/>
      <c r="B325" s="454"/>
      <c r="C325" s="47"/>
      <c r="D325" s="49"/>
      <c r="E325" s="49"/>
      <c r="F325" s="50"/>
      <c r="G325" s="51"/>
      <c r="H325" s="51"/>
      <c r="I325" s="52"/>
      <c r="J325" s="52"/>
      <c r="K325" s="50"/>
      <c r="L325" s="53"/>
      <c r="M325" s="53"/>
      <c r="N325" s="50"/>
      <c r="O325" s="49"/>
      <c r="P325" s="49"/>
      <c r="Q325" s="50"/>
    </row>
    <row r="326" spans="1:17" x14ac:dyDescent="0.25">
      <c r="A326" s="40"/>
      <c r="B326" s="40"/>
      <c r="C326" s="46"/>
      <c r="D326" s="40"/>
      <c r="E326" s="40"/>
      <c r="F326" s="54"/>
      <c r="G326" s="54"/>
      <c r="H326" s="54"/>
      <c r="I326" s="54"/>
      <c r="J326" s="54"/>
      <c r="K326" s="54"/>
      <c r="L326" s="40"/>
      <c r="M326" s="40"/>
      <c r="N326" s="54"/>
      <c r="O326" s="40"/>
      <c r="P326" s="40"/>
      <c r="Q326" s="54"/>
    </row>
    <row r="327" spans="1:17" x14ac:dyDescent="0.25">
      <c r="A327" s="40"/>
      <c r="B327" s="40"/>
      <c r="C327" s="46"/>
      <c r="D327" s="40"/>
      <c r="E327" s="40"/>
      <c r="F327" s="54"/>
      <c r="G327" s="54"/>
      <c r="H327" s="54"/>
      <c r="I327" s="54"/>
      <c r="J327" s="54"/>
      <c r="K327" s="54"/>
      <c r="L327" s="40"/>
      <c r="M327" s="40"/>
      <c r="N327" s="54"/>
      <c r="O327" s="40"/>
      <c r="P327" s="40"/>
      <c r="Q327" s="54"/>
    </row>
    <row r="328" spans="1:17" x14ac:dyDescent="0.25">
      <c r="A328" s="40"/>
      <c r="B328" s="40"/>
      <c r="C328" s="46"/>
      <c r="D328" s="40"/>
      <c r="E328" s="40"/>
      <c r="F328" s="54"/>
      <c r="G328" s="54"/>
      <c r="H328" s="54"/>
      <c r="I328" s="54"/>
      <c r="J328" s="54"/>
      <c r="K328" s="54"/>
      <c r="L328" s="40"/>
      <c r="M328" s="40"/>
      <c r="N328" s="54"/>
      <c r="O328" s="40"/>
      <c r="P328" s="40"/>
      <c r="Q328" s="54"/>
    </row>
    <row r="329" spans="1:17" x14ac:dyDescent="0.25">
      <c r="A329" s="40"/>
      <c r="B329" s="40"/>
      <c r="C329" s="46"/>
      <c r="D329" s="40"/>
      <c r="E329" s="40"/>
      <c r="F329" s="54"/>
      <c r="G329" s="54"/>
      <c r="H329" s="54"/>
      <c r="I329" s="54"/>
      <c r="J329" s="54"/>
      <c r="K329" s="54"/>
      <c r="L329" s="40"/>
      <c r="M329" s="40"/>
      <c r="N329" s="54"/>
      <c r="O329" s="40"/>
      <c r="P329" s="40"/>
      <c r="Q329" s="54"/>
    </row>
    <row r="330" spans="1:17" x14ac:dyDescent="0.25">
      <c r="A330" s="40"/>
      <c r="B330" s="40"/>
      <c r="C330" s="46"/>
      <c r="D330" s="40"/>
      <c r="E330" s="40"/>
      <c r="F330" s="54"/>
      <c r="G330" s="54"/>
      <c r="H330" s="54"/>
      <c r="I330" s="54"/>
      <c r="J330" s="54"/>
      <c r="K330" s="54"/>
      <c r="L330" s="40"/>
      <c r="M330" s="40"/>
      <c r="N330" s="54"/>
      <c r="O330" s="40"/>
      <c r="P330" s="40"/>
      <c r="Q330" s="54"/>
    </row>
    <row r="331" spans="1:17" x14ac:dyDescent="0.25">
      <c r="A331" s="40"/>
      <c r="B331" s="40"/>
      <c r="C331" s="46"/>
      <c r="D331" s="40"/>
      <c r="E331" s="40"/>
      <c r="F331" s="54"/>
      <c r="G331" s="54"/>
      <c r="H331" s="54"/>
      <c r="I331" s="54"/>
      <c r="J331" s="54"/>
      <c r="K331" s="54"/>
      <c r="L331" s="40"/>
      <c r="M331" s="40"/>
      <c r="N331" s="54"/>
      <c r="O331" s="40"/>
      <c r="P331" s="40"/>
      <c r="Q331" s="5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38" priority="60" operator="lessThan">
      <formula>0</formula>
    </cfRule>
  </conditionalFormatting>
  <conditionalFormatting sqref="C25">
    <cfRule type="cellIs" dxfId="137" priority="58" operator="lessThan">
      <formula>0</formula>
    </cfRule>
  </conditionalFormatting>
  <conditionalFormatting sqref="C65">
    <cfRule type="cellIs" dxfId="136" priority="59" operator="lessThan">
      <formula>0</formula>
    </cfRule>
  </conditionalFormatting>
  <conditionalFormatting sqref="C75">
    <cfRule type="cellIs" dxfId="135" priority="57" operator="lessThan">
      <formula>0</formula>
    </cfRule>
  </conditionalFormatting>
  <conditionalFormatting sqref="C93">
    <cfRule type="cellIs" dxfId="134" priority="55" operator="lessThan">
      <formula>0</formula>
    </cfRule>
  </conditionalFormatting>
  <conditionalFormatting sqref="C133">
    <cfRule type="cellIs" dxfId="133" priority="56" operator="lessThan">
      <formula>0</formula>
    </cfRule>
  </conditionalFormatting>
  <conditionalFormatting sqref="C143">
    <cfRule type="cellIs" dxfId="132" priority="54" operator="lessThan">
      <formula>0</formula>
    </cfRule>
  </conditionalFormatting>
  <conditionalFormatting sqref="C161">
    <cfRule type="cellIs" dxfId="131" priority="52" operator="lessThan">
      <formula>0</formula>
    </cfRule>
  </conditionalFormatting>
  <conditionalFormatting sqref="C201">
    <cfRule type="cellIs" dxfId="130" priority="53" operator="lessThan">
      <formula>0</formula>
    </cfRule>
  </conditionalFormatting>
  <conditionalFormatting sqref="D20">
    <cfRule type="cellIs" dxfId="129" priority="14" operator="lessThan">
      <formula>0</formula>
    </cfRule>
  </conditionalFormatting>
  <conditionalFormatting sqref="D69 D137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{923FF5B1-546E-4817-8347-1A10C0FC0A8B}</x14:id>
        </ext>
      </extLst>
    </cfRule>
  </conditionalFormatting>
  <conditionalFormatting sqref="D88">
    <cfRule type="cellIs" dxfId="128" priority="9" operator="lessThan">
      <formula>0</formula>
    </cfRule>
  </conditionalFormatting>
  <conditionalFormatting sqref="D156">
    <cfRule type="cellIs" dxfId="127" priority="4" operator="lessThan">
      <formula>0</formula>
    </cfRule>
  </conditionalFormatting>
  <conditionalFormatting sqref="D254">
    <cfRule type="cellIs" dxfId="126" priority="114" operator="lessThan">
      <formula>0</formula>
    </cfRule>
  </conditionalFormatting>
  <conditionalFormatting sqref="D254:D325">
    <cfRule type="dataBar" priority="110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{7054BEF4-4DA6-4969-83E0-DDC391514CB4}</x14:id>
        </ext>
      </extLst>
    </cfRule>
  </conditionalFormatting>
  <conditionalFormatting sqref="D7:Q69">
    <cfRule type="cellIs" dxfId="125" priority="11" operator="lessThan">
      <formula>0</formula>
    </cfRule>
  </conditionalFormatting>
  <conditionalFormatting sqref="D75:Q137">
    <cfRule type="cellIs" dxfId="124" priority="6" operator="lessThan">
      <formula>0</formula>
    </cfRule>
  </conditionalFormatting>
  <conditionalFormatting sqref="D143:Q325">
    <cfRule type="cellIs" dxfId="123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3FF5B1-546E-4817-8347-1A10C0FC0A8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7054BEF4-4DA6-4969-83E0-DDC391514CB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0666-401A-4EA8-AA3D-0C5A267C0AD5}">
  <sheetPr>
    <tabColor rgb="FFC00000"/>
    <pageSetUpPr fitToPage="1"/>
  </sheetPr>
  <dimension ref="A1:T331"/>
  <sheetViews>
    <sheetView showGridLines="0" zoomScale="70" zoomScaleNormal="70" workbookViewId="0"/>
  </sheetViews>
  <sheetFormatPr defaultColWidth="9.1796875" defaultRowHeight="14.5" x14ac:dyDescent="0.25"/>
  <cols>
    <col min="1" max="1" width="9.1796875" style="9"/>
    <col min="2" max="2" width="21.81640625" style="9" customWidth="1"/>
    <col min="3" max="3" width="40.453125" style="8" customWidth="1"/>
    <col min="4" max="4" width="16.36328125" style="9" bestFit="1" customWidth="1"/>
    <col min="5" max="5" width="14" style="9" bestFit="1" customWidth="1"/>
    <col min="6" max="6" width="11.36328125" style="10" bestFit="1" customWidth="1"/>
    <col min="7" max="7" width="10.6328125" style="10" bestFit="1" customWidth="1"/>
    <col min="8" max="8" width="9" style="10" bestFit="1" customWidth="1"/>
    <col min="9" max="9" width="8.36328125" style="10" bestFit="1" customWidth="1"/>
    <col min="10" max="10" width="9" style="10" bestFit="1" customWidth="1"/>
    <col min="11" max="11" width="11.36328125" style="10" bestFit="1" customWidth="1"/>
    <col min="12" max="12" width="16.36328125" style="9" bestFit="1" customWidth="1"/>
    <col min="13" max="13" width="14.54296875" style="9" bestFit="1" customWidth="1"/>
    <col min="14" max="14" width="11.81640625" style="10" bestFit="1" customWidth="1"/>
    <col min="15" max="15" width="16.36328125" style="9" bestFit="1" customWidth="1"/>
    <col min="16" max="16" width="14" style="9" bestFit="1" customWidth="1"/>
    <col min="17" max="17" width="11.36328125" style="10" bestFit="1" customWidth="1"/>
    <col min="18" max="16384" width="9.1796875" style="9"/>
  </cols>
  <sheetData>
    <row r="1" spans="1:17" x14ac:dyDescent="0.25">
      <c r="A1" s="8"/>
      <c r="B1" s="8"/>
    </row>
    <row r="2" spans="1:17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</row>
    <row r="3" spans="1:17" x14ac:dyDescent="0.25">
      <c r="B3" s="441" t="s">
        <v>254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7" ht="15" thickBot="1" x14ac:dyDescent="0.3">
      <c r="B4" s="441" t="str">
        <f>'HOME PAGE'!H5</f>
        <v>4 WEEKS ENDING 11-30-2025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7" x14ac:dyDescent="0.25">
      <c r="D5" s="442" t="s">
        <v>263</v>
      </c>
      <c r="E5" s="443"/>
      <c r="F5" s="444"/>
      <c r="G5" s="445" t="s">
        <v>264</v>
      </c>
      <c r="H5" s="446"/>
      <c r="I5" s="442" t="s">
        <v>265</v>
      </c>
      <c r="J5" s="443"/>
      <c r="K5" s="444"/>
      <c r="L5" s="445" t="s">
        <v>266</v>
      </c>
      <c r="M5" s="443"/>
      <c r="N5" s="446"/>
      <c r="O5" s="442" t="s">
        <v>267</v>
      </c>
      <c r="P5" s="443"/>
      <c r="Q5" s="444"/>
    </row>
    <row r="6" spans="1:17" s="11" customFormat="1" ht="29.5" thickBot="1" x14ac:dyDescent="0.3">
      <c r="C6" s="12"/>
      <c r="D6" s="268" t="s">
        <v>268</v>
      </c>
      <c r="E6" s="269" t="s">
        <v>269</v>
      </c>
      <c r="F6" s="270" t="s">
        <v>270</v>
      </c>
      <c r="G6" s="271" t="s">
        <v>268</v>
      </c>
      <c r="H6" s="273" t="s">
        <v>269</v>
      </c>
      <c r="I6" s="274" t="s">
        <v>268</v>
      </c>
      <c r="J6" s="272" t="s">
        <v>269</v>
      </c>
      <c r="K6" s="270" t="s">
        <v>270</v>
      </c>
      <c r="L6" s="271" t="s">
        <v>268</v>
      </c>
      <c r="M6" s="272" t="s">
        <v>269</v>
      </c>
      <c r="N6" s="273" t="s">
        <v>270</v>
      </c>
      <c r="O6" s="274" t="s">
        <v>268</v>
      </c>
      <c r="P6" s="272" t="s">
        <v>269</v>
      </c>
      <c r="Q6" s="270" t="s">
        <v>270</v>
      </c>
    </row>
    <row r="7" spans="1:17" ht="15" thickBot="1" x14ac:dyDescent="0.3">
      <c r="C7" s="158" t="s">
        <v>271</v>
      </c>
      <c r="D7" s="163">
        <f>SubSegments!D81</f>
        <v>207496250.17799065</v>
      </c>
      <c r="E7" s="164">
        <f>SubSegments!E81</f>
        <v>-3718880.3642423749</v>
      </c>
      <c r="F7" s="177">
        <f>SubSegments!F81</f>
        <v>-1.7607073672682626E-2</v>
      </c>
      <c r="G7" s="201">
        <f>SubSegments!G81</f>
        <v>100.00000000000001</v>
      </c>
      <c r="H7" s="216">
        <f>SubSegments!H81</f>
        <v>1.4210854715202004E-14</v>
      </c>
      <c r="I7" s="197">
        <f>SubSegments!I81</f>
        <v>2.6032178082058204</v>
      </c>
      <c r="J7" s="201">
        <f>SubSegments!J81</f>
        <v>3.4419308711872265E-2</v>
      </c>
      <c r="K7" s="191">
        <f>SubSegments!K81</f>
        <v>1.3398991286647377E-2</v>
      </c>
      <c r="L7" s="192">
        <f>SubSegments!L81</f>
        <v>540157933.59927535</v>
      </c>
      <c r="M7" s="176">
        <f>SubSegments!M81</f>
        <v>-2411176.8080312014</v>
      </c>
      <c r="N7" s="178">
        <f>SubSegments!N81</f>
        <v>-4.4439994127589222E-3</v>
      </c>
      <c r="O7" s="182">
        <f>SubSegments!O81</f>
        <v>125529754.77327845</v>
      </c>
      <c r="P7" s="164">
        <f>SubSegments!P81</f>
        <v>-688541.00485421717</v>
      </c>
      <c r="Q7" s="178">
        <f>SubSegments!Q81</f>
        <v>-5.4551600511588191E-3</v>
      </c>
    </row>
    <row r="8" spans="1:17" x14ac:dyDescent="0.25">
      <c r="B8" s="435" t="s">
        <v>272</v>
      </c>
      <c r="C8" s="18" t="s">
        <v>26</v>
      </c>
      <c r="D8" s="275">
        <f>SubSegments!D82</f>
        <v>357364.53203048464</v>
      </c>
      <c r="E8" s="276">
        <f>SubSegments!E82</f>
        <v>84143.899181664572</v>
      </c>
      <c r="F8" s="277">
        <f>SubSegments!F82</f>
        <v>0.30797051563899835</v>
      </c>
      <c r="G8" s="278">
        <f>SubSegments!G82</f>
        <v>0.17222698324617278</v>
      </c>
      <c r="H8" s="279">
        <f>SubSegments!H82</f>
        <v>4.2870420509684121E-2</v>
      </c>
      <c r="I8" s="280">
        <f>SubSegments!I82</f>
        <v>4.818080897818187</v>
      </c>
      <c r="J8" s="278">
        <f>SubSegments!J82</f>
        <v>0.23292377436519018</v>
      </c>
      <c r="K8" s="281">
        <f>SubSegments!K82</f>
        <v>5.0799518553854839E-2</v>
      </c>
      <c r="L8" s="282">
        <f>SubSegments!L82</f>
        <v>1721811.2253338138</v>
      </c>
      <c r="M8" s="283">
        <f>SubSegments!M82</f>
        <v>469051.69435271062</v>
      </c>
      <c r="N8" s="284">
        <f>SubSegments!N82</f>
        <v>0.37441478811609685</v>
      </c>
      <c r="O8" s="285">
        <f>SubSegments!O82</f>
        <v>416913.09927502694</v>
      </c>
      <c r="P8" s="276">
        <f>SubSegments!P82</f>
        <v>114443.46120320837</v>
      </c>
      <c r="Q8" s="284">
        <f>SubSegments!Q82</f>
        <v>0.37836346792610914</v>
      </c>
    </row>
    <row r="9" spans="1:17" x14ac:dyDescent="0.25">
      <c r="B9" s="436"/>
      <c r="C9" s="18" t="s">
        <v>273</v>
      </c>
      <c r="D9" s="286">
        <f>SubSegments!D83</f>
        <v>12101409.342094878</v>
      </c>
      <c r="E9" s="287">
        <f>SubSegments!E83</f>
        <v>-262179.70552867092</v>
      </c>
      <c r="F9" s="288">
        <f>SubSegments!F83</f>
        <v>-2.1205792631797758E-2</v>
      </c>
      <c r="G9" s="289">
        <f>SubSegments!G83</f>
        <v>5.8321098967881433</v>
      </c>
      <c r="H9" s="290">
        <f>SubSegments!H83</f>
        <v>-2.1442836808001964E-2</v>
      </c>
      <c r="I9" s="291">
        <f>SubSegments!I83</f>
        <v>2.6888836893410155</v>
      </c>
      <c r="J9" s="289">
        <f>SubSegments!J83</f>
        <v>-4.0232899080471007E-2</v>
      </c>
      <c r="K9" s="292">
        <f>SubSegments!K83</f>
        <v>-1.4742096124131365E-2</v>
      </c>
      <c r="L9" s="293">
        <f>SubSegments!L83</f>
        <v>32539282.197997905</v>
      </c>
      <c r="M9" s="294">
        <f>SubSegments!M83</f>
        <v>-1202393.7642977312</v>
      </c>
      <c r="N9" s="295">
        <f>SubSegments!N83</f>
        <v>-3.5635270922562842E-2</v>
      </c>
      <c r="O9" s="296">
        <f>SubSegments!O83</f>
        <v>6594652.2811610894</v>
      </c>
      <c r="P9" s="287">
        <f>SubSegments!P83</f>
        <v>-97650.039639881812</v>
      </c>
      <c r="Q9" s="295">
        <f>SubSegments!Q83</f>
        <v>-1.4591396945168868E-2</v>
      </c>
    </row>
    <row r="10" spans="1:17" x14ac:dyDescent="0.25">
      <c r="B10" s="436"/>
      <c r="C10" s="18" t="s">
        <v>274</v>
      </c>
      <c r="D10" s="286">
        <f>SubSegments!D84</f>
        <v>295469.63380211609</v>
      </c>
      <c r="E10" s="287">
        <f>SubSegments!E84</f>
        <v>83621.439676162874</v>
      </c>
      <c r="F10" s="288">
        <f>SubSegments!F84</f>
        <v>0.39472340097667385</v>
      </c>
      <c r="G10" s="289">
        <f>SubSegments!G84</f>
        <v>0.14239757757003405</v>
      </c>
      <c r="H10" s="290">
        <f>SubSegments!H84</f>
        <v>4.2097853027528512E-2</v>
      </c>
      <c r="I10" s="291">
        <f>SubSegments!I84</f>
        <v>3.0649275738464348</v>
      </c>
      <c r="J10" s="289">
        <f>SubSegments!J84</f>
        <v>-0.11618442589282729</v>
      </c>
      <c r="K10" s="292">
        <f>SubSegments!K84</f>
        <v>-3.6523211349474734E-2</v>
      </c>
      <c r="L10" s="293">
        <f>SubSegments!L84</f>
        <v>905593.02787441423</v>
      </c>
      <c r="M10" s="294">
        <f>SubSegments!M84</f>
        <v>231680.19541725179</v>
      </c>
      <c r="N10" s="295">
        <f>SubSegments!N84</f>
        <v>0.34378362342874458</v>
      </c>
      <c r="O10" s="296">
        <f>SubSegments!O84</f>
        <v>160067.26607421201</v>
      </c>
      <c r="P10" s="287">
        <f>SubSegments!P84</f>
        <v>41703.99484394805</v>
      </c>
      <c r="Q10" s="295">
        <f>SubSegments!Q84</f>
        <v>0.35233898497800964</v>
      </c>
    </row>
    <row r="11" spans="1:17" x14ac:dyDescent="0.25">
      <c r="B11" s="436"/>
      <c r="C11" s="18" t="s">
        <v>244</v>
      </c>
      <c r="D11" s="286">
        <f>SubSegments!D85</f>
        <v>83631918.216143176</v>
      </c>
      <c r="E11" s="287">
        <f>SubSegments!E85</f>
        <v>-7373433.4596607089</v>
      </c>
      <c r="F11" s="288">
        <f>SubSegments!F85</f>
        <v>-8.1021976442964799E-2</v>
      </c>
      <c r="G11" s="289">
        <f>SubSegments!G85</f>
        <v>40.30526727321751</v>
      </c>
      <c r="H11" s="290">
        <f>SubSegments!H85</f>
        <v>-2.7813011190062369</v>
      </c>
      <c r="I11" s="291">
        <f>SubSegments!I85</f>
        <v>1.9651565294936544</v>
      </c>
      <c r="J11" s="289">
        <f>SubSegments!J85</f>
        <v>3.0185197012991161E-2</v>
      </c>
      <c r="K11" s="292">
        <f>SubSegments!K85</f>
        <v>1.5599816134895018E-2</v>
      </c>
      <c r="L11" s="293">
        <f>SubSegments!L85</f>
        <v>164349810.15653306</v>
      </c>
      <c r="M11" s="294">
        <f>SubSegments!M85</f>
        <v>-11742936.438468546</v>
      </c>
      <c r="N11" s="295">
        <f>SubSegments!N85</f>
        <v>-6.6686088243465835E-2</v>
      </c>
      <c r="O11" s="296">
        <f>SubSegments!O85</f>
        <v>38368515.270293251</v>
      </c>
      <c r="P11" s="287">
        <f>SubSegments!P85</f>
        <v>-2742599.3295163363</v>
      </c>
      <c r="Q11" s="295">
        <f>SubSegments!Q85</f>
        <v>-6.6711869921644962E-2</v>
      </c>
    </row>
    <row r="12" spans="1:17" x14ac:dyDescent="0.25">
      <c r="B12" s="436"/>
      <c r="C12" s="18" t="s">
        <v>275</v>
      </c>
      <c r="D12" s="286">
        <f>SubSegments!D86</f>
        <v>17668476.859324623</v>
      </c>
      <c r="E12" s="287">
        <f>SubSegments!E86</f>
        <v>3397904.8568415772</v>
      </c>
      <c r="F12" s="288">
        <f>SubSegments!F86</f>
        <v>0.23810572247912346</v>
      </c>
      <c r="G12" s="289">
        <f>SubSegments!G86</f>
        <v>8.5150824866322044</v>
      </c>
      <c r="H12" s="290">
        <f>SubSegments!H86</f>
        <v>1.7586668994308852</v>
      </c>
      <c r="I12" s="291">
        <f>SubSegments!I86</f>
        <v>3.0899267825433649</v>
      </c>
      <c r="J12" s="289">
        <f>SubSegments!J86</f>
        <v>-6.9380258695797892E-2</v>
      </c>
      <c r="K12" s="292">
        <f>SubSegments!K86</f>
        <v>-2.1960593823316756E-2</v>
      </c>
      <c r="L12" s="293">
        <f>SubSegments!L86</f>
        <v>54594299.854374826</v>
      </c>
      <c r="M12" s="294">
        <f>SubSegments!M86</f>
        <v>9509181.244419679</v>
      </c>
      <c r="N12" s="295">
        <f>SubSegments!N86</f>
        <v>0.21091618559743519</v>
      </c>
      <c r="O12" s="296">
        <f>SubSegments!O86</f>
        <v>10768956.238509137</v>
      </c>
      <c r="P12" s="287">
        <f>SubSegments!P86</f>
        <v>2161767.0381614063</v>
      </c>
      <c r="Q12" s="295">
        <f>SubSegments!Q86</f>
        <v>0.25115830358115876</v>
      </c>
    </row>
    <row r="13" spans="1:17" x14ac:dyDescent="0.25">
      <c r="B13" s="436"/>
      <c r="C13" s="18" t="s">
        <v>276</v>
      </c>
      <c r="D13" s="286">
        <f>SubSegments!D87</f>
        <v>43908812.393333927</v>
      </c>
      <c r="E13" s="287">
        <f>SubSegments!E87</f>
        <v>-1960311.4743298143</v>
      </c>
      <c r="F13" s="288">
        <f>SubSegments!F87</f>
        <v>-4.2737059464782387E-2</v>
      </c>
      <c r="G13" s="289">
        <f>SubSegments!G87</f>
        <v>21.161255856753499</v>
      </c>
      <c r="H13" s="290">
        <f>SubSegments!H87</f>
        <v>-0.5555234998712848</v>
      </c>
      <c r="I13" s="291">
        <f>SubSegments!I87</f>
        <v>1.9134513993186135</v>
      </c>
      <c r="J13" s="289">
        <f>SubSegments!J87</f>
        <v>1.2294707950331052E-2</v>
      </c>
      <c r="K13" s="292">
        <f>SubSegments!K87</f>
        <v>6.4669619322552637E-3</v>
      </c>
      <c r="L13" s="293">
        <f>SubSegments!L87</f>
        <v>84017378.516443282</v>
      </c>
      <c r="M13" s="294">
        <f>SubSegments!M87</f>
        <v>-3187013.2517662346</v>
      </c>
      <c r="N13" s="295">
        <f>SubSegments!N87</f>
        <v>-3.6546476469182423E-2</v>
      </c>
      <c r="O13" s="296">
        <f>SubSegments!O87</f>
        <v>22872732.363714755</v>
      </c>
      <c r="P13" s="287">
        <f>SubSegments!P87</f>
        <v>-940279.66057564318</v>
      </c>
      <c r="Q13" s="295">
        <f>SubSegments!Q87</f>
        <v>-3.9485960852684805E-2</v>
      </c>
    </row>
    <row r="14" spans="1:17" x14ac:dyDescent="0.25">
      <c r="B14" s="436"/>
      <c r="C14" s="18" t="s">
        <v>277</v>
      </c>
      <c r="D14" s="286">
        <f>SubSegments!D88</f>
        <v>4260076.729845155</v>
      </c>
      <c r="E14" s="287">
        <f>SubSegments!E88</f>
        <v>144047.66884137969</v>
      </c>
      <c r="F14" s="288">
        <f>SubSegments!F88</f>
        <v>3.4996756997204198E-2</v>
      </c>
      <c r="G14" s="289">
        <f>SubSegments!G88</f>
        <v>2.0530861286364712</v>
      </c>
      <c r="H14" s="290">
        <f>SubSegments!H88</f>
        <v>0.10434834151057926</v>
      </c>
      <c r="I14" s="291">
        <f>SubSegments!I88</f>
        <v>3.1356364683231517</v>
      </c>
      <c r="J14" s="289">
        <f>SubSegments!J88</f>
        <v>-0.2134839553159904</v>
      </c>
      <c r="K14" s="292">
        <f>SubSegments!K88</f>
        <v>-6.3743290270828631E-2</v>
      </c>
      <c r="L14" s="293">
        <f>SubSegments!L88</f>
        <v>13358051.951957302</v>
      </c>
      <c r="M14" s="294">
        <f>SubSegments!M88</f>
        <v>-427025.04054268263</v>
      </c>
      <c r="N14" s="295">
        <f>SubSegments!N88</f>
        <v>-3.0977341713434983E-2</v>
      </c>
      <c r="O14" s="296">
        <f>SubSegments!O88</f>
        <v>3020861.0938807428</v>
      </c>
      <c r="P14" s="287">
        <f>SubSegments!P88</f>
        <v>73597.711468189955</v>
      </c>
      <c r="Q14" s="295">
        <f>SubSegments!Q88</f>
        <v>2.4971542043841631E-2</v>
      </c>
    </row>
    <row r="15" spans="1:17" x14ac:dyDescent="0.25">
      <c r="B15" s="436"/>
      <c r="C15" s="18" t="s">
        <v>278</v>
      </c>
      <c r="D15" s="286">
        <f>SubSegments!D89</f>
        <v>86542.240163101393</v>
      </c>
      <c r="E15" s="287">
        <f>SubSegments!E89</f>
        <v>-41434.760386770577</v>
      </c>
      <c r="F15" s="288">
        <f>SubSegments!F89</f>
        <v>-0.32376724105690902</v>
      </c>
      <c r="G15" s="289">
        <f>SubSegments!G89</f>
        <v>4.1707857413743776E-2</v>
      </c>
      <c r="H15" s="290">
        <f>SubSegments!H89</f>
        <v>-1.8882972524115547E-2</v>
      </c>
      <c r="I15" s="291">
        <f>SubSegments!I89</f>
        <v>11.556320103823042</v>
      </c>
      <c r="J15" s="289">
        <f>SubSegments!J89</f>
        <v>-0.29032260982646285</v>
      </c>
      <c r="K15" s="292">
        <f>SubSegments!K89</f>
        <v>-2.4506741432486857E-2</v>
      </c>
      <c r="L15" s="293">
        <f>SubSegments!L89</f>
        <v>1000109.8298267305</v>
      </c>
      <c r="M15" s="294">
        <f>SubSegments!M89</f>
        <v>-515987.97125212895</v>
      </c>
      <c r="N15" s="295">
        <f>SubSegments!N89</f>
        <v>-0.34033950242850458</v>
      </c>
      <c r="O15" s="296">
        <f>SubSegments!O89</f>
        <v>223572.40027475357</v>
      </c>
      <c r="P15" s="287">
        <f>SubSegments!P89</f>
        <v>-109847.92920474551</v>
      </c>
      <c r="Q15" s="295">
        <f>SubSegments!Q89</f>
        <v>-0.32945780293669735</v>
      </c>
    </row>
    <row r="16" spans="1:17" x14ac:dyDescent="0.25">
      <c r="B16" s="436"/>
      <c r="C16" s="18" t="s">
        <v>279</v>
      </c>
      <c r="D16" s="286">
        <f>SubSegments!D90</f>
        <v>557789.98289645382</v>
      </c>
      <c r="E16" s="287">
        <f>SubSegments!E90</f>
        <v>138217.8324198086</v>
      </c>
      <c r="F16" s="288">
        <f>SubSegments!F90</f>
        <v>0.3294256595982108</v>
      </c>
      <c r="G16" s="289">
        <f>SubSegments!G90</f>
        <v>0.26881930753831967</v>
      </c>
      <c r="H16" s="290">
        <f>SubSegments!H90</f>
        <v>7.0172482663834329E-2</v>
      </c>
      <c r="I16" s="291">
        <f>SubSegments!I90</f>
        <v>4.3695860370417359</v>
      </c>
      <c r="J16" s="289">
        <f>SubSegments!J90</f>
        <v>9.9793244485076649E-2</v>
      </c>
      <c r="K16" s="292">
        <f>SubSegments!K90</f>
        <v>2.3371917405229078E-2</v>
      </c>
      <c r="L16" s="293">
        <f>SubSegments!L90</f>
        <v>2437311.3208660935</v>
      </c>
      <c r="M16" s="294">
        <f>SubSegments!M90</f>
        <v>645825.17680341587</v>
      </c>
      <c r="N16" s="295">
        <f>SubSegments!N90</f>
        <v>0.36049688631073262</v>
      </c>
      <c r="O16" s="296">
        <f>SubSegments!O90</f>
        <v>560130.19166833977</v>
      </c>
      <c r="P16" s="287">
        <f>SubSegments!P90</f>
        <v>122704.98061413388</v>
      </c>
      <c r="Q16" s="295">
        <f>SubSegments!Q90</f>
        <v>0.28051648033365922</v>
      </c>
    </row>
    <row r="17" spans="2:17" x14ac:dyDescent="0.25">
      <c r="B17" s="436"/>
      <c r="C17" s="18" t="s">
        <v>280</v>
      </c>
      <c r="D17" s="286">
        <f>SubSegments!D91</f>
        <v>11093805.275173349</v>
      </c>
      <c r="E17" s="287">
        <f>SubSegments!E91</f>
        <v>-274059.33663582616</v>
      </c>
      <c r="F17" s="288">
        <f>SubSegments!F91</f>
        <v>-2.4108251285041484E-2</v>
      </c>
      <c r="G17" s="289">
        <f>SubSegments!G91</f>
        <v>5.3465087998732823</v>
      </c>
      <c r="H17" s="290">
        <f>SubSegments!H91</f>
        <v>-3.5617273493484092E-2</v>
      </c>
      <c r="I17" s="291">
        <f>SubSegments!I91</f>
        <v>5.8145999333005438</v>
      </c>
      <c r="J17" s="289">
        <f>SubSegments!J91</f>
        <v>-0.11545322774478972</v>
      </c>
      <c r="K17" s="292">
        <f>SubSegments!K91</f>
        <v>-1.9469172469347297E-2</v>
      </c>
      <c r="L17" s="293">
        <f>SubSegments!L91</f>
        <v>64506039.413072176</v>
      </c>
      <c r="M17" s="294">
        <f>SubSegments!M91</f>
        <v>-2906002.0625222102</v>
      </c>
      <c r="N17" s="295">
        <f>SubSegments!N91</f>
        <v>-4.3108056052185997E-2</v>
      </c>
      <c r="O17" s="296">
        <f>SubSegments!O91</f>
        <v>18323198.315943439</v>
      </c>
      <c r="P17" s="287">
        <f>SubSegments!P91</f>
        <v>-635178.64614049345</v>
      </c>
      <c r="Q17" s="295">
        <f>SubSegments!Q91</f>
        <v>-3.3503851485326398E-2</v>
      </c>
    </row>
    <row r="18" spans="2:17" ht="15" thickBot="1" x14ac:dyDescent="0.3">
      <c r="B18" s="436"/>
      <c r="C18" s="350" t="s">
        <v>281</v>
      </c>
      <c r="D18" s="298">
        <f>SubSegments!D92</f>
        <v>33521993.9848997</v>
      </c>
      <c r="E18" s="299">
        <f>SubSegments!E92</f>
        <v>2332011.6870551556</v>
      </c>
      <c r="F18" s="300">
        <f>SubSegments!F92</f>
        <v>7.4767970843520312E-2</v>
      </c>
      <c r="G18" s="301">
        <f>SubSegments!G92</f>
        <v>16.155469776511374</v>
      </c>
      <c r="H18" s="302">
        <f>SubSegments!H92</f>
        <v>1.3885436487413632</v>
      </c>
      <c r="I18" s="303">
        <f>SubSegments!I92</f>
        <v>3.5992408780355674</v>
      </c>
      <c r="J18" s="301">
        <f>SubSegments!J92</f>
        <v>-5.6221366425209141E-2</v>
      </c>
      <c r="K18" s="304">
        <f>SubSegments!K92</f>
        <v>-1.5380097690901592E-2</v>
      </c>
      <c r="L18" s="305">
        <f>SubSegments!L92</f>
        <v>120653731.0637134</v>
      </c>
      <c r="M18" s="306">
        <f>SubSegments!M92</f>
        <v>6639928.368542701</v>
      </c>
      <c r="N18" s="307">
        <f>SubSegments!N92</f>
        <v>5.8237934456894923E-2</v>
      </c>
      <c r="O18" s="308">
        <f>SubSegments!O92</f>
        <v>24205766.551587801</v>
      </c>
      <c r="P18" s="299">
        <f>SubSegments!P92</f>
        <v>1308407.7130360976</v>
      </c>
      <c r="Q18" s="307">
        <f>SubSegments!Q92</f>
        <v>5.7142298474755292E-2</v>
      </c>
    </row>
    <row r="19" spans="2:17" s="160" customFormat="1" x14ac:dyDescent="0.25">
      <c r="B19" s="436"/>
      <c r="C19" s="227" t="s">
        <v>282</v>
      </c>
      <c r="D19" s="254">
        <f>'RFG vs SS'!E28</f>
        <v>82683571.107325062</v>
      </c>
      <c r="E19" s="228">
        <f>'RFG vs SS'!F28</f>
        <v>-7239927.30898498</v>
      </c>
      <c r="F19" s="233">
        <f>'RFG vs SS'!G28</f>
        <v>-8.0512073445663732E-2</v>
      </c>
      <c r="G19" s="234">
        <f>'RFG vs SS'!H28</f>
        <v>39.84822426255846</v>
      </c>
      <c r="H19" s="235">
        <f>'RFG vs SS'!I28</f>
        <v>-2.7261396977590522</v>
      </c>
      <c r="I19" s="236">
        <f>'RFG vs SS'!J28</f>
        <v>1.9432923358135843</v>
      </c>
      <c r="J19" s="234">
        <f>'RFG vs SS'!K28</f>
        <v>3.0318200740340862E-2</v>
      </c>
      <c r="K19" s="237">
        <f>'RFG vs SS'!L28</f>
        <v>1.58487248648451E-2</v>
      </c>
      <c r="L19" s="238">
        <f>'RFG vs SS'!M28</f>
        <v>160678350.03056231</v>
      </c>
      <c r="M19" s="239">
        <f>'RFG vs SS'!N28</f>
        <v>-11342976.575138569</v>
      </c>
      <c r="N19" s="240">
        <f>'RFG vs SS'!O28</f>
        <v>-6.5939362281157154E-2</v>
      </c>
      <c r="O19" s="241">
        <f>'RFG vs SS'!P28</f>
        <v>37513910.184904292</v>
      </c>
      <c r="P19" s="242">
        <f>'RFG vs SS'!Q28</f>
        <v>-2627761.9979752824</v>
      </c>
      <c r="Q19" s="240">
        <f>'RFG vs SS'!R28</f>
        <v>-6.5462195645552182E-2</v>
      </c>
    </row>
    <row r="20" spans="2:17" s="160" customFormat="1" ht="15" thickBot="1" x14ac:dyDescent="0.3">
      <c r="B20" s="437"/>
      <c r="C20" s="161" t="s">
        <v>283</v>
      </c>
      <c r="D20" s="253">
        <f>'RFG vs SS'!E29</f>
        <v>948347.10881800379</v>
      </c>
      <c r="E20" s="229">
        <f>'RFG vs SS'!F29</f>
        <v>-133506.1506758515</v>
      </c>
      <c r="F20" s="243">
        <f>'RFG vs SS'!G29</f>
        <v>-0.12340504546643628</v>
      </c>
      <c r="G20" s="244">
        <f>'RFG vs SS'!H29</f>
        <v>0.45704301065899272</v>
      </c>
      <c r="H20" s="245">
        <f>'RFG vs SS'!I29</f>
        <v>-5.5161421247241271E-2</v>
      </c>
      <c r="I20" s="246">
        <f>'RFG vs SS'!J29</f>
        <v>3.8714307154336294</v>
      </c>
      <c r="J20" s="244">
        <f>'RFG vs SS'!K29</f>
        <v>0.10805527281070759</v>
      </c>
      <c r="K20" s="247">
        <f>'RFG vs SS'!L29</f>
        <v>2.8712328721419673E-2</v>
      </c>
      <c r="L20" s="248">
        <f>'RFG vs SS'!M29</f>
        <v>3671460.1259706984</v>
      </c>
      <c r="M20" s="249">
        <f>'RFG vs SS'!N29</f>
        <v>-399959.86333003966</v>
      </c>
      <c r="N20" s="250">
        <f>'RFG vs SS'!O29</f>
        <v>-9.823596297633061E-2</v>
      </c>
      <c r="O20" s="251">
        <f>'RFG vs SS'!P29</f>
        <v>854605.08538896136</v>
      </c>
      <c r="P20" s="252">
        <f>'RFG vs SS'!Q29</f>
        <v>-114837.33154104964</v>
      </c>
      <c r="Q20" s="250">
        <f>'RFG vs SS'!R29</f>
        <v>-0.11845709403216709</v>
      </c>
    </row>
    <row r="21" spans="2:17" x14ac:dyDescent="0.25">
      <c r="B21" s="438" t="s">
        <v>284</v>
      </c>
      <c r="C21" s="13" t="s">
        <v>31</v>
      </c>
      <c r="D21" s="162">
        <f>'Fat Content'!D33</f>
        <v>2959806.4073697329</v>
      </c>
      <c r="E21" s="32">
        <f>'Fat Content'!E33</f>
        <v>9108.2043684720993</v>
      </c>
      <c r="F21" s="196">
        <f>'Fat Content'!F33</f>
        <v>3.0867963247504671E-3</v>
      </c>
      <c r="G21" s="204">
        <f>'Fat Content'!G33</f>
        <v>1.4264385042287782</v>
      </c>
      <c r="H21" s="219">
        <f>'Fat Content'!H33</f>
        <v>2.9427695663024833E-2</v>
      </c>
      <c r="I21" s="200">
        <f>'Fat Content'!I33</f>
        <v>3.5111069336340184</v>
      </c>
      <c r="J21" s="204">
        <f>'Fat Content'!J33</f>
        <v>-7.751174723773735E-2</v>
      </c>
      <c r="K21" s="186">
        <f>'Fat Content'!K33</f>
        <v>-2.1599326685472198E-2</v>
      </c>
      <c r="L21" s="187">
        <f>'Fat Content'!L33</f>
        <v>10392196.799130263</v>
      </c>
      <c r="M21" s="188">
        <f>'Fat Content'!M33</f>
        <v>-196733.89377478138</v>
      </c>
      <c r="N21" s="189">
        <f>'Fat Content'!N33</f>
        <v>-1.857920308295152E-2</v>
      </c>
      <c r="O21" s="31">
        <f>'Fat Content'!O33</f>
        <v>1625271.1901247501</v>
      </c>
      <c r="P21" s="32">
        <f>'Fat Content'!P33</f>
        <v>-8364.0633214712143</v>
      </c>
      <c r="Q21" s="189">
        <f>'Fat Content'!Q33</f>
        <v>-5.1199086845284932E-3</v>
      </c>
    </row>
    <row r="22" spans="2:17" x14ac:dyDescent="0.25">
      <c r="B22" s="439"/>
      <c r="C22" s="18" t="s">
        <v>217</v>
      </c>
      <c r="D22" s="27">
        <f>'Fat Content'!D34</f>
        <v>7302875.0569012268</v>
      </c>
      <c r="E22" s="309">
        <f>'Fat Content'!E34</f>
        <v>-767272.68471103441</v>
      </c>
      <c r="F22" s="310">
        <f>'Fat Content'!F34</f>
        <v>-9.5075419840795622E-2</v>
      </c>
      <c r="G22" s="311">
        <f>'Fat Content'!G34</f>
        <v>3.5195214615381287</v>
      </c>
      <c r="H22" s="215">
        <f>'Fat Content'!H34</f>
        <v>-0.30129749252757643</v>
      </c>
      <c r="I22" s="312">
        <f>'Fat Content'!I34</f>
        <v>2.0188626963675875</v>
      </c>
      <c r="J22" s="311">
        <f>'Fat Content'!J34</f>
        <v>9.0808956160068233E-2</v>
      </c>
      <c r="K22" s="313">
        <f>'Fat Content'!K34</f>
        <v>4.7098768185939846E-2</v>
      </c>
      <c r="L22" s="180">
        <f>'Fat Content'!L34</f>
        <v>14743502.028611209</v>
      </c>
      <c r="M22" s="314">
        <f>'Fat Content'!M34</f>
        <v>-816176.50863157585</v>
      </c>
      <c r="N22" s="173">
        <f>'Fat Content'!N34</f>
        <v>-5.245458681411836E-2</v>
      </c>
      <c r="O22" s="315">
        <f>'Fat Content'!O34</f>
        <v>4186983.5991170714</v>
      </c>
      <c r="P22" s="309">
        <f>'Fat Content'!P34</f>
        <v>-307373.24102189485</v>
      </c>
      <c r="Q22" s="173">
        <f>'Fat Content'!Q34</f>
        <v>-6.839092932647306E-2</v>
      </c>
    </row>
    <row r="23" spans="2:17" x14ac:dyDescent="0.25">
      <c r="B23" s="439"/>
      <c r="C23" s="18" t="s">
        <v>218</v>
      </c>
      <c r="D23" s="27">
        <f>'Fat Content'!D35</f>
        <v>718308.65134437382</v>
      </c>
      <c r="E23" s="309">
        <f>'Fat Content'!E35</f>
        <v>695797.66245003045</v>
      </c>
      <c r="F23" s="310">
        <f>'Fat Content'!F35</f>
        <v>30.90924462340579</v>
      </c>
      <c r="G23" s="311">
        <f>'Fat Content'!G35</f>
        <v>0.34617909997323204</v>
      </c>
      <c r="H23" s="215">
        <f>'Fat Content'!H35</f>
        <v>0.3355212513444179</v>
      </c>
      <c r="I23" s="312">
        <f>'Fat Content'!I35</f>
        <v>2.1886347040268235</v>
      </c>
      <c r="J23" s="311">
        <f>'Fat Content'!J35</f>
        <v>-1.5846065468743591</v>
      </c>
      <c r="K23" s="313">
        <f>'Fat Content'!K35</f>
        <v>-0.41995897996076964</v>
      </c>
      <c r="L23" s="180">
        <f>'Fat Content'!L35</f>
        <v>1572115.2425350004</v>
      </c>
      <c r="M23" s="314">
        <f>'Fat Content'!M35</f>
        <v>1487175.8506402855</v>
      </c>
      <c r="N23" s="173">
        <f>'Fat Content'!N35</f>
        <v>17.508670800041621</v>
      </c>
      <c r="O23" s="315">
        <f>'Fat Content'!O35</f>
        <v>420266.15745306865</v>
      </c>
      <c r="P23" s="309">
        <f>'Fat Content'!P35</f>
        <v>397753.43729127303</v>
      </c>
      <c r="Q23" s="173">
        <f>'Fat Content'!Q35</f>
        <v>17.66794214260549</v>
      </c>
    </row>
    <row r="24" spans="2:17" ht="15" thickBot="1" x14ac:dyDescent="0.3">
      <c r="B24" s="440"/>
      <c r="C24" s="21" t="s">
        <v>219</v>
      </c>
      <c r="D24" s="316">
        <f>'Fat Content'!D36</f>
        <v>196515260.06237534</v>
      </c>
      <c r="E24" s="317">
        <f>'Fat Content'!E36</f>
        <v>-3656513.5463497937</v>
      </c>
      <c r="F24" s="318">
        <f>'Fat Content'!F36</f>
        <v>-1.8266878893210811E-2</v>
      </c>
      <c r="G24" s="319">
        <f>'Fat Content'!G36</f>
        <v>94.707860934259884</v>
      </c>
      <c r="H24" s="320">
        <f>'Fat Content'!H36</f>
        <v>-6.3651454479824565E-2</v>
      </c>
      <c r="I24" s="321">
        <f>'Fat Content'!I36</f>
        <v>2.6127748011326268</v>
      </c>
      <c r="J24" s="319">
        <f>'Fat Content'!J36</f>
        <v>3.3312410023763395E-2</v>
      </c>
      <c r="K24" s="322">
        <f>'Fat Content'!K36</f>
        <v>1.2914477892210324E-2</v>
      </c>
      <c r="L24" s="323">
        <f>'Fat Content'!L36</f>
        <v>513450119.52899915</v>
      </c>
      <c r="M24" s="324">
        <f>'Fat Content'!M36</f>
        <v>-2885442.2562650442</v>
      </c>
      <c r="N24" s="325">
        <f>'Fat Content'!N36</f>
        <v>-5.5883082046265372E-3</v>
      </c>
      <c r="O24" s="326">
        <f>'Fat Content'!O36</f>
        <v>119297233.82658358</v>
      </c>
      <c r="P24" s="317">
        <f>'Fat Content'!P36</f>
        <v>-770557.13780209422</v>
      </c>
      <c r="Q24" s="325">
        <f>'Fat Content'!Q36</f>
        <v>-6.4176839734700853E-3</v>
      </c>
    </row>
    <row r="25" spans="2:17" ht="15" thickBot="1" x14ac:dyDescent="0.3">
      <c r="B25" s="438" t="s">
        <v>198</v>
      </c>
      <c r="C25" s="158" t="s">
        <v>198</v>
      </c>
      <c r="D25" s="163">
        <f>Flavors!D123</f>
        <v>104558690.06782354</v>
      </c>
      <c r="E25" s="164">
        <f>Flavors!E123</f>
        <v>-3424313.3733218312</v>
      </c>
      <c r="F25" s="177">
        <f>Flavors!F123</f>
        <v>-3.1711595938227491E-2</v>
      </c>
      <c r="G25" s="201">
        <f>Flavors!G123</f>
        <v>50.390640784174622</v>
      </c>
      <c r="H25" s="216">
        <f>Flavors!H123</f>
        <v>-0.73401262674846635</v>
      </c>
      <c r="I25" s="197">
        <f>Flavors!I123</f>
        <v>2.2312502545498547</v>
      </c>
      <c r="J25" s="201">
        <f>Flavors!J123</f>
        <v>4.3044777885694163E-2</v>
      </c>
      <c r="K25" s="191">
        <f>Flavors!K123</f>
        <v>1.9671268692423874E-2</v>
      </c>
      <c r="L25" s="192">
        <f>Flavors!L123</f>
        <v>233296603.82923067</v>
      </c>
      <c r="M25" s="176">
        <f>Flavors!M123</f>
        <v>-2992395.6873285472</v>
      </c>
      <c r="N25" s="178">
        <f>Flavors!N123</f>
        <v>-1.2664134570170031E-2</v>
      </c>
      <c r="O25" s="182">
        <f>Flavors!O123</f>
        <v>51877306.90228764</v>
      </c>
      <c r="P25" s="164">
        <f>Flavors!P123</f>
        <v>-424045.91486234963</v>
      </c>
      <c r="Q25" s="178">
        <f>Flavors!Q123</f>
        <v>-8.1077427642235276E-3</v>
      </c>
    </row>
    <row r="26" spans="2:17" x14ac:dyDescent="0.25">
      <c r="B26" s="439"/>
      <c r="C26" s="221" t="s">
        <v>31</v>
      </c>
      <c r="D26" s="327">
        <f>Flavors!D124</f>
        <v>10076658.244744774</v>
      </c>
      <c r="E26" s="328">
        <f>Flavors!E124</f>
        <v>2037373.6971447784</v>
      </c>
      <c r="F26" s="329">
        <f>Flavors!F124</f>
        <v>0.25342724033235081</v>
      </c>
      <c r="G26" s="330">
        <f>Flavors!G124</f>
        <v>4.8563086012884575</v>
      </c>
      <c r="H26" s="331">
        <f>Flavors!H124</f>
        <v>1.0501018551327794</v>
      </c>
      <c r="I26" s="332">
        <f>Flavors!I124</f>
        <v>2.650628207163483</v>
      </c>
      <c r="J26" s="330">
        <f>Flavors!J124</f>
        <v>0.18343018184461934</v>
      </c>
      <c r="K26" s="333">
        <f>Flavors!K124</f>
        <v>7.4347571602369697E-2</v>
      </c>
      <c r="L26" s="334">
        <f>Flavors!L124</f>
        <v>26709474.577466968</v>
      </c>
      <c r="M26" s="335">
        <f>Flavors!M124</f>
        <v>6874967.616651807</v>
      </c>
      <c r="N26" s="336">
        <f>Flavors!N124</f>
        <v>0.34661651183132097</v>
      </c>
      <c r="O26" s="337">
        <f>Flavors!O124</f>
        <v>5974339.021618058</v>
      </c>
      <c r="P26" s="328">
        <f>Flavors!P124</f>
        <v>1376412.4077480109</v>
      </c>
      <c r="Q26" s="336">
        <f>Flavors!Q124</f>
        <v>0.2993550187590952</v>
      </c>
    </row>
    <row r="27" spans="2:17" x14ac:dyDescent="0.25">
      <c r="B27" s="439"/>
      <c r="C27" s="18" t="s">
        <v>199</v>
      </c>
      <c r="D27" s="286">
        <f>Flavors!D125</f>
        <v>1178638.7056968692</v>
      </c>
      <c r="E27" s="287">
        <f>Flavors!E125</f>
        <v>74089.831824629568</v>
      </c>
      <c r="F27" s="288">
        <f>Flavors!F125</f>
        <v>6.7077006348203794E-2</v>
      </c>
      <c r="G27" s="289">
        <f>Flavors!G125</f>
        <v>0.56802891844350489</v>
      </c>
      <c r="H27" s="290">
        <f>Flavors!H125</f>
        <v>4.5079226801322925E-2</v>
      </c>
      <c r="I27" s="291">
        <f>Flavors!I125</f>
        <v>1.9332444762373653</v>
      </c>
      <c r="J27" s="289">
        <f>Flavors!J125</f>
        <v>-0.18072672691093761</v>
      </c>
      <c r="K27" s="292">
        <f>Flavors!K125</f>
        <v>-8.5491574644812676E-2</v>
      </c>
      <c r="L27" s="293">
        <f>Flavors!L125</f>
        <v>2278596.76726803</v>
      </c>
      <c r="M27" s="294">
        <f>Flavors!M125</f>
        <v>-56387.744567771442</v>
      </c>
      <c r="N27" s="295">
        <f>Flavors!N125</f>
        <v>-2.4149087191776924E-2</v>
      </c>
      <c r="O27" s="296">
        <f>Flavors!O125</f>
        <v>589653.47327491269</v>
      </c>
      <c r="P27" s="287">
        <f>Flavors!P125</f>
        <v>24325.680163902929</v>
      </c>
      <c r="Q27" s="295">
        <f>Flavors!Q125</f>
        <v>4.3029337068390433E-2</v>
      </c>
    </row>
    <row r="28" spans="2:17" x14ac:dyDescent="0.25">
      <c r="B28" s="439"/>
      <c r="C28" s="18" t="s">
        <v>200</v>
      </c>
      <c r="D28" s="286">
        <f>Flavors!D126</f>
        <v>12365804.145132834</v>
      </c>
      <c r="E28" s="287">
        <f>Flavors!E126</f>
        <v>710554.308825735</v>
      </c>
      <c r="F28" s="288">
        <f>Flavors!F126</f>
        <v>6.0964313833264873E-2</v>
      </c>
      <c r="G28" s="289">
        <f>Flavors!G126</f>
        <v>5.9595313816637301</v>
      </c>
      <c r="H28" s="290">
        <f>Flavors!H126</f>
        <v>0.44134250647015083</v>
      </c>
      <c r="I28" s="291">
        <f>Flavors!I126</f>
        <v>2.3623706992479443</v>
      </c>
      <c r="J28" s="289">
        <f>Flavors!J126</f>
        <v>1.699644677514689E-2</v>
      </c>
      <c r="K28" s="292">
        <f>Flavors!K126</f>
        <v>7.2467951574155098E-3</v>
      </c>
      <c r="L28" s="293">
        <f>Flavors!L126</f>
        <v>29212613.385100581</v>
      </c>
      <c r="M28" s="294">
        <f>Flavors!M126</f>
        <v>1876690.5128881223</v>
      </c>
      <c r="N28" s="295">
        <f>Flavors!N126</f>
        <v>6.8652904884942356E-2</v>
      </c>
      <c r="O28" s="296">
        <f>Flavors!O126</f>
        <v>6409816.4554396896</v>
      </c>
      <c r="P28" s="287">
        <f>Flavors!P126</f>
        <v>476071.69662207365</v>
      </c>
      <c r="Q28" s="295">
        <f>Flavors!Q126</f>
        <v>8.0231239457111025E-2</v>
      </c>
    </row>
    <row r="29" spans="2:17" x14ac:dyDescent="0.25">
      <c r="B29" s="439"/>
      <c r="C29" s="18" t="s">
        <v>201</v>
      </c>
      <c r="D29" s="286">
        <f>Flavors!D127</f>
        <v>2962872.0736413691</v>
      </c>
      <c r="E29" s="287">
        <f>Flavors!E127</f>
        <v>-1004947.4208743395</v>
      </c>
      <c r="F29" s="288">
        <f>Flavors!F127</f>
        <v>-0.25327448042013267</v>
      </c>
      <c r="G29" s="289">
        <f>Flavors!G127</f>
        <v>1.4279159604570266</v>
      </c>
      <c r="H29" s="290">
        <f>Flavors!H127</f>
        <v>-0.45065186956987224</v>
      </c>
      <c r="I29" s="291">
        <f>Flavors!I127</f>
        <v>2.1288165703260469</v>
      </c>
      <c r="J29" s="289">
        <f>Flavors!J127</f>
        <v>9.5145951352862301E-2</v>
      </c>
      <c r="K29" s="292">
        <f>Flavors!K127</f>
        <v>4.6785330163692976E-2</v>
      </c>
      <c r="L29" s="293">
        <f>Flavors!L127</f>
        <v>6307411.1661240421</v>
      </c>
      <c r="M29" s="294">
        <f>Flavors!M127</f>
        <v>-1761826.761261588</v>
      </c>
      <c r="N29" s="295">
        <f>Flavors!N127</f>
        <v>-0.21833868044493343</v>
      </c>
      <c r="O29" s="296">
        <f>Flavors!O127</f>
        <v>1548846.7529035604</v>
      </c>
      <c r="P29" s="287">
        <f>Flavors!P127</f>
        <v>-493761.56284909416</v>
      </c>
      <c r="Q29" s="295">
        <f>Flavors!Q127</f>
        <v>-0.24173090799699123</v>
      </c>
    </row>
    <row r="30" spans="2:17" x14ac:dyDescent="0.25">
      <c r="B30" s="439"/>
      <c r="C30" s="18" t="s">
        <v>202</v>
      </c>
      <c r="D30" s="286">
        <f>Flavors!D128</f>
        <v>967542.2962957382</v>
      </c>
      <c r="E30" s="287">
        <f>Flavors!E128</f>
        <v>122485.82947370096</v>
      </c>
      <c r="F30" s="288">
        <f>Flavors!F128</f>
        <v>0.14494395851951464</v>
      </c>
      <c r="G30" s="289">
        <f>Flavors!G128</f>
        <v>0.4662938705956271</v>
      </c>
      <c r="H30" s="290">
        <f>Flavors!H128</f>
        <v>6.6201100417372261E-2</v>
      </c>
      <c r="I30" s="291">
        <f>Flavors!I128</f>
        <v>2.1883185168965906</v>
      </c>
      <c r="J30" s="289">
        <f>Flavors!J128</f>
        <v>-0.45235495483041754</v>
      </c>
      <c r="K30" s="292">
        <f>Flavors!K128</f>
        <v>-0.17130287393487392</v>
      </c>
      <c r="L30" s="293">
        <f>Flavors!L128</f>
        <v>2117290.7228646115</v>
      </c>
      <c r="M30" s="294">
        <f>Flavors!M128</f>
        <v>-114227.47118369676</v>
      </c>
      <c r="N30" s="295">
        <f>Flavors!N128</f>
        <v>-5.1188232069249238E-2</v>
      </c>
      <c r="O30" s="296">
        <f>Flavors!O128</f>
        <v>525384.20137893269</v>
      </c>
      <c r="P30" s="287">
        <f>Flavors!P128</f>
        <v>44236.03826593468</v>
      </c>
      <c r="Q30" s="295">
        <f>Flavors!Q128</f>
        <v>9.1938495576352877E-2</v>
      </c>
    </row>
    <row r="31" spans="2:17" x14ac:dyDescent="0.25">
      <c r="B31" s="439"/>
      <c r="C31" s="18" t="s">
        <v>203</v>
      </c>
      <c r="D31" s="286">
        <f>Flavors!D129</f>
        <v>1875000.5571681943</v>
      </c>
      <c r="E31" s="287">
        <f>Flavors!E129</f>
        <v>-195184.40417615301</v>
      </c>
      <c r="F31" s="288">
        <f>Flavors!F129</f>
        <v>-9.4283558146129681E-2</v>
      </c>
      <c r="G31" s="289">
        <f>Flavors!G129</f>
        <v>0.9036310562527351</v>
      </c>
      <c r="H31" s="290">
        <f>Flavors!H129</f>
        <v>-7.6499939111921544E-2</v>
      </c>
      <c r="I31" s="291">
        <f>Flavors!I129</f>
        <v>1.9695965696807431</v>
      </c>
      <c r="J31" s="289">
        <f>Flavors!J129</f>
        <v>-6.10384970940272E-2</v>
      </c>
      <c r="K31" s="292">
        <f>Flavors!K129</f>
        <v>-3.0058821544421473E-2</v>
      </c>
      <c r="L31" s="293">
        <f>Flavors!L129</f>
        <v>3692994.6655479576</v>
      </c>
      <c r="M31" s="294">
        <f>Flavors!M129</f>
        <v>-510795.51166764647</v>
      </c>
      <c r="N31" s="295">
        <f>Flavors!N129</f>
        <v>-0.12150832704166356</v>
      </c>
      <c r="O31" s="296">
        <f>Flavors!O129</f>
        <v>960318.80538004369</v>
      </c>
      <c r="P31" s="287">
        <f>Flavors!P129</f>
        <v>-118084.32809570374</v>
      </c>
      <c r="Q31" s="295">
        <f>Flavors!Q129</f>
        <v>-0.1094992442344933</v>
      </c>
    </row>
    <row r="32" spans="2:17" x14ac:dyDescent="0.25">
      <c r="B32" s="439"/>
      <c r="C32" s="18" t="s">
        <v>204</v>
      </c>
      <c r="D32" s="286">
        <f>Flavors!D130</f>
        <v>12340913.17761069</v>
      </c>
      <c r="E32" s="287">
        <f>Flavors!E130</f>
        <v>-1289601.6129000392</v>
      </c>
      <c r="F32" s="288">
        <f>Flavors!F130</f>
        <v>-9.461136521401467E-2</v>
      </c>
      <c r="G32" s="289">
        <f>Flavors!G130</f>
        <v>5.9475355178826774</v>
      </c>
      <c r="H32" s="290">
        <f>Flavors!H130</f>
        <v>-0.50584438701256929</v>
      </c>
      <c r="I32" s="291">
        <f>Flavors!I130</f>
        <v>1.9983719894062586</v>
      </c>
      <c r="J32" s="289">
        <f>Flavors!J130</f>
        <v>3.136872436240723E-2</v>
      </c>
      <c r="K32" s="292">
        <f>Flavors!K130</f>
        <v>1.5947469391571097E-2</v>
      </c>
      <c r="L32" s="293">
        <f>Flavors!L130</f>
        <v>24661735.217831787</v>
      </c>
      <c r="M32" s="294">
        <f>Flavors!M130</f>
        <v>-2149531.8793313242</v>
      </c>
      <c r="N32" s="295">
        <f>Flavors!N130</f>
        <v>-8.0172707673288796E-2</v>
      </c>
      <c r="O32" s="296">
        <f>Flavors!O130</f>
        <v>5611545.4965740349</v>
      </c>
      <c r="P32" s="287">
        <f>Flavors!P130</f>
        <v>-489273.30086544249</v>
      </c>
      <c r="Q32" s="295">
        <f>Flavors!Q130</f>
        <v>-8.0197972945990667E-2</v>
      </c>
    </row>
    <row r="33" spans="2:17" x14ac:dyDescent="0.25">
      <c r="B33" s="439"/>
      <c r="C33" s="18" t="s">
        <v>205</v>
      </c>
      <c r="D33" s="286">
        <f>Flavors!D131</f>
        <v>292826.49498155015</v>
      </c>
      <c r="E33" s="287">
        <f>Flavors!E131</f>
        <v>-155309.1463216315</v>
      </c>
      <c r="F33" s="288">
        <f>Flavors!F131</f>
        <v>-0.3465672711726106</v>
      </c>
      <c r="G33" s="289">
        <f>Flavors!G131</f>
        <v>0.14112375270895888</v>
      </c>
      <c r="H33" s="290">
        <f>Flavors!H131</f>
        <v>-7.1046483463385657E-2</v>
      </c>
      <c r="I33" s="291">
        <f>Flavors!I131</f>
        <v>2.3454118422104306</v>
      </c>
      <c r="J33" s="289">
        <f>Flavors!J131</f>
        <v>0.452283114887718</v>
      </c>
      <c r="K33" s="292">
        <f>Flavors!K131</f>
        <v>0.2389077448142381</v>
      </c>
      <c r="L33" s="293">
        <f>Flavors!L131</f>
        <v>686798.72904270096</v>
      </c>
      <c r="M33" s="294">
        <f>Flavors!M131</f>
        <v>-161579.72724553896</v>
      </c>
      <c r="N33" s="295">
        <f>Flavors!N131</f>
        <v>-0.19045713154064536</v>
      </c>
      <c r="O33" s="296">
        <f>Flavors!O131</f>
        <v>153251.31926326107</v>
      </c>
      <c r="P33" s="287">
        <f>Flavors!P131</f>
        <v>-70822.475260454899</v>
      </c>
      <c r="Q33" s="295">
        <f>Flavors!Q131</f>
        <v>-0.31606763928371395</v>
      </c>
    </row>
    <row r="34" spans="2:17" x14ac:dyDescent="0.25">
      <c r="B34" s="439"/>
      <c r="C34" s="18" t="s">
        <v>206</v>
      </c>
      <c r="D34" s="286">
        <f>Flavors!D132</f>
        <v>3008.3360481262207</v>
      </c>
      <c r="E34" s="287">
        <f>Flavors!E132</f>
        <v>-323600.18860435486</v>
      </c>
      <c r="F34" s="288">
        <f>Flavors!F132</f>
        <v>-0.99078916861913768</v>
      </c>
      <c r="G34" s="289">
        <f>Flavors!G132</f>
        <v>1.4498267055648791E-3</v>
      </c>
      <c r="H34" s="290">
        <f>Flavors!H132</f>
        <v>-0.15318328305982423</v>
      </c>
      <c r="I34" s="291">
        <f>Flavors!I132</f>
        <v>2.2170865252433867</v>
      </c>
      <c r="J34" s="289">
        <f>Flavors!J132</f>
        <v>0.22873399352485246</v>
      </c>
      <c r="K34" s="292">
        <f>Flavors!K132</f>
        <v>0.11503694132506651</v>
      </c>
      <c r="L34" s="293">
        <f>Flavors!L132</f>
        <v>6669.7413157045839</v>
      </c>
      <c r="M34" s="294">
        <f>Flavors!M132</f>
        <v>-642743.14555791148</v>
      </c>
      <c r="N34" s="295">
        <f>Flavors!N132</f>
        <v>-0.98972958275002243</v>
      </c>
      <c r="O34" s="296">
        <f>Flavors!O132</f>
        <v>1504.1680240631104</v>
      </c>
      <c r="P34" s="287">
        <f>Flavors!P132</f>
        <v>-161800.09430217743</v>
      </c>
      <c r="Q34" s="295">
        <f>Flavors!Q132</f>
        <v>-0.99078916861913768</v>
      </c>
    </row>
    <row r="35" spans="2:17" x14ac:dyDescent="0.25">
      <c r="B35" s="439"/>
      <c r="C35" s="18" t="s">
        <v>207</v>
      </c>
      <c r="D35" s="286">
        <f>Flavors!D133</f>
        <v>431.80461063981056</v>
      </c>
      <c r="E35" s="287">
        <f>Flavors!E133</f>
        <v>-521.36740199923497</v>
      </c>
      <c r="F35" s="288">
        <f>Flavors!F133</f>
        <v>-0.54698144205443677</v>
      </c>
      <c r="G35" s="289">
        <f>Flavors!G133</f>
        <v>2.0810236824492389E-4</v>
      </c>
      <c r="H35" s="290">
        <f>Flavors!H133</f>
        <v>-2.4317780765537996E-4</v>
      </c>
      <c r="I35" s="291">
        <f>Flavors!I133</f>
        <v>2.3057618617222833</v>
      </c>
      <c r="J35" s="289">
        <f>Flavors!J133</f>
        <v>0.19365431788319754</v>
      </c>
      <c r="K35" s="292">
        <f>Flavors!K133</f>
        <v>9.16877165881433E-2</v>
      </c>
      <c r="L35" s="293">
        <f>Flavors!L133</f>
        <v>995.63860292911534</v>
      </c>
      <c r="M35" s="294">
        <f>Flavors!M133</f>
        <v>-1017.5631955420971</v>
      </c>
      <c r="N35" s="295">
        <f>Flavors!N133</f>
        <v>-0.50544520490435452</v>
      </c>
      <c r="O35" s="296">
        <f>Flavors!O133</f>
        <v>230.2957923412323</v>
      </c>
      <c r="P35" s="287">
        <f>Flavors!P133</f>
        <v>-370.12752270698547</v>
      </c>
      <c r="Q35" s="295">
        <f>Flavors!Q133</f>
        <v>-0.61644428760608994</v>
      </c>
    </row>
    <row r="36" spans="2:17" x14ac:dyDescent="0.25">
      <c r="B36" s="439"/>
      <c r="C36" s="18" t="s">
        <v>208</v>
      </c>
      <c r="D36" s="286">
        <f>Flavors!D134</f>
        <v>5906731.7381832171</v>
      </c>
      <c r="E36" s="287">
        <f>Flavors!E134</f>
        <v>205333.61803013645</v>
      </c>
      <c r="F36" s="288">
        <f>Flavors!F134</f>
        <v>3.601460794402888E-2</v>
      </c>
      <c r="G36" s="289">
        <f>Flavors!G134</f>
        <v>2.8466691485346907</v>
      </c>
      <c r="H36" s="290">
        <f>Flavors!H134</f>
        <v>0.14733690585093528</v>
      </c>
      <c r="I36" s="291">
        <f>Flavors!I134</f>
        <v>2.2854731656884284</v>
      </c>
      <c r="J36" s="289">
        <f>Flavors!J134</f>
        <v>-5.4350060348801854E-2</v>
      </c>
      <c r="K36" s="292">
        <f>Flavors!K134</f>
        <v>-2.3228276283439653E-2</v>
      </c>
      <c r="L36" s="293">
        <f>Flavors!L134</f>
        <v>13499676.884537911</v>
      </c>
      <c r="M36" s="294">
        <f>Flavors!M134</f>
        <v>159413.14211872965</v>
      </c>
      <c r="N36" s="295">
        <f>Flavors!N134</f>
        <v>1.19497743970256E-2</v>
      </c>
      <c r="O36" s="296">
        <f>Flavors!O134</f>
        <v>3283360.9628587351</v>
      </c>
      <c r="P36" s="287">
        <f>Flavors!P134</f>
        <v>138093.70732927043</v>
      </c>
      <c r="Q36" s="295">
        <f>Flavors!Q134</f>
        <v>4.3905237968728403E-2</v>
      </c>
    </row>
    <row r="37" spans="2:17" x14ac:dyDescent="0.25">
      <c r="B37" s="439"/>
      <c r="C37" s="18" t="s">
        <v>209</v>
      </c>
      <c r="D37" s="286">
        <f>Flavors!D135</f>
        <v>99974688.03652595</v>
      </c>
      <c r="E37" s="287">
        <f>Flavors!E135</f>
        <v>710380.42995405197</v>
      </c>
      <c r="F37" s="288">
        <f>Flavors!F135</f>
        <v>7.1564537856809718E-3</v>
      </c>
      <c r="G37" s="289">
        <f>Flavors!G135</f>
        <v>48.181443255368471</v>
      </c>
      <c r="H37" s="290">
        <f>Flavors!H135</f>
        <v>1.1846644963184687</v>
      </c>
      <c r="I37" s="291">
        <f>Flavors!I135</f>
        <v>3.0063001396324709</v>
      </c>
      <c r="J37" s="289">
        <f>Flavors!J135</f>
        <v>2.0896620325787651E-3</v>
      </c>
      <c r="K37" s="292">
        <f>Flavors!K135</f>
        <v>6.9557777264934745E-4</v>
      </c>
      <c r="L37" s="293">
        <f>Flavors!L135</f>
        <v>300553918.6039207</v>
      </c>
      <c r="M37" s="294">
        <f>Flavors!M135</f>
        <v>2343045.6405587196</v>
      </c>
      <c r="N37" s="295">
        <f>Flavors!N135</f>
        <v>7.8570094285146507E-3</v>
      </c>
      <c r="O37" s="296">
        <f>Flavors!O135</f>
        <v>72103601.118087262</v>
      </c>
      <c r="P37" s="287">
        <f>Flavors!P135</f>
        <v>229266.47285725176</v>
      </c>
      <c r="Q37" s="295">
        <f>Flavors!Q135</f>
        <v>3.1898239335209928E-3</v>
      </c>
    </row>
    <row r="38" spans="2:17" x14ac:dyDescent="0.25">
      <c r="B38" s="439"/>
      <c r="C38" s="18" t="s">
        <v>210</v>
      </c>
      <c r="D38" s="286">
        <f>Flavors!D136</f>
        <v>4526638.7332237428</v>
      </c>
      <c r="E38" s="287">
        <f>Flavors!E136</f>
        <v>-614416.08229560871</v>
      </c>
      <c r="F38" s="288">
        <f>Flavors!F136</f>
        <v>-0.11951167695019804</v>
      </c>
      <c r="G38" s="289">
        <f>Flavors!G136</f>
        <v>2.1815520662859136</v>
      </c>
      <c r="H38" s="290">
        <f>Flavors!H136</f>
        <v>-0.2524851176607088</v>
      </c>
      <c r="I38" s="291">
        <f>Flavors!I136</f>
        <v>2.1851751510067836</v>
      </c>
      <c r="J38" s="289">
        <f>Flavors!J136</f>
        <v>-7.9164239604454956E-2</v>
      </c>
      <c r="K38" s="292">
        <f>Flavors!K136</f>
        <v>-3.496129596680525E-2</v>
      </c>
      <c r="L38" s="293">
        <f>Flavors!L136</f>
        <v>9891498.477425348</v>
      </c>
      <c r="M38" s="294">
        <f>Flavors!M136</f>
        <v>-1749594.4506467134</v>
      </c>
      <c r="N38" s="295">
        <f>Flavors!N136</f>
        <v>-0.15029468980765814</v>
      </c>
      <c r="O38" s="296">
        <f>Flavors!O136</f>
        <v>2454085.8600236904</v>
      </c>
      <c r="P38" s="287">
        <f>Flavors!P136</f>
        <v>-296790.04062196147</v>
      </c>
      <c r="Q38" s="295">
        <f>Flavors!Q136</f>
        <v>-0.10788928739108243</v>
      </c>
    </row>
    <row r="39" spans="2:17" x14ac:dyDescent="0.25">
      <c r="B39" s="439"/>
      <c r="C39" s="18" t="s">
        <v>211</v>
      </c>
      <c r="D39" s="286">
        <f>Flavors!D137</f>
        <v>1159.6758327484131</v>
      </c>
      <c r="E39" s="287">
        <f>Flavors!E137</f>
        <v>-127812.43881201744</v>
      </c>
      <c r="F39" s="288">
        <f>Flavors!F137</f>
        <v>-0.99100832117126592</v>
      </c>
      <c r="G39" s="289">
        <f>Flavors!G137</f>
        <v>5.588900193394538E-4</v>
      </c>
      <c r="H39" s="290">
        <f>Flavors!H137</f>
        <v>-6.0503077612272783E-2</v>
      </c>
      <c r="I39" s="291">
        <f>Flavors!I137</f>
        <v>2.1747248492281197</v>
      </c>
      <c r="J39" s="289">
        <f>Flavors!J137</f>
        <v>0.15299462936856711</v>
      </c>
      <c r="K39" s="292">
        <f>Flavors!K137</f>
        <v>7.5675096442489487E-2</v>
      </c>
      <c r="L39" s="293">
        <f>Flavors!L137</f>
        <v>2521.9758505272866</v>
      </c>
      <c r="M39" s="294">
        <f>Flavors!M137</f>
        <v>-258224.84584598659</v>
      </c>
      <c r="N39" s="295">
        <f>Flavors!N137</f>
        <v>-0.99032787500872155</v>
      </c>
      <c r="O39" s="296">
        <f>Flavors!O137</f>
        <v>579.83791637420654</v>
      </c>
      <c r="P39" s="287">
        <f>Flavors!P137</f>
        <v>-63906.21940600872</v>
      </c>
      <c r="Q39" s="295">
        <f>Flavors!Q137</f>
        <v>-0.99100832117126592</v>
      </c>
    </row>
    <row r="40" spans="2:17" x14ac:dyDescent="0.25">
      <c r="B40" s="439"/>
      <c r="C40" s="18" t="s">
        <v>212</v>
      </c>
      <c r="D40" s="286">
        <f>Flavors!D138</f>
        <v>19545775.284212492</v>
      </c>
      <c r="E40" s="287">
        <f>Flavors!E138</f>
        <v>113345.1332247965</v>
      </c>
      <c r="F40" s="288">
        <f>Flavors!F138</f>
        <v>5.8327822276533691E-3</v>
      </c>
      <c r="G40" s="289">
        <f>Flavors!G138</f>
        <v>9.4198209690276791</v>
      </c>
      <c r="H40" s="290">
        <f>Flavors!H138</f>
        <v>0.21951884052929849</v>
      </c>
      <c r="I40" s="291">
        <f>Flavors!I138</f>
        <v>2.247782732095684</v>
      </c>
      <c r="J40" s="289">
        <f>Flavors!J138</f>
        <v>7.2177615353559155E-3</v>
      </c>
      <c r="K40" s="292">
        <f>Flavors!K138</f>
        <v>3.2214024722304183E-3</v>
      </c>
      <c r="L40" s="293">
        <f>Flavors!L138</f>
        <v>43934656.169275448</v>
      </c>
      <c r="M40" s="294">
        <f>Flavors!M138</f>
        <v>395033.88011206686</v>
      </c>
      <c r="N40" s="295">
        <f>Flavors!N138</f>
        <v>9.0729744389718148E-3</v>
      </c>
      <c r="O40" s="296">
        <f>Flavors!O138</f>
        <v>9289176.2193016484</v>
      </c>
      <c r="P40" s="287">
        <f>Flavors!P138</f>
        <v>195753.13356775977</v>
      </c>
      <c r="Q40" s="295">
        <f>Flavors!Q138</f>
        <v>2.1526891658089107E-2</v>
      </c>
    </row>
    <row r="41" spans="2:17" x14ac:dyDescent="0.25">
      <c r="B41" s="439"/>
      <c r="C41" s="18" t="s">
        <v>213</v>
      </c>
      <c r="D41" s="286">
        <f>Flavors!D139</f>
        <v>113250.64256119728</v>
      </c>
      <c r="E41" s="287">
        <f>Flavors!E139</f>
        <v>-38502.421238183975</v>
      </c>
      <c r="F41" s="288">
        <f>Flavors!F139</f>
        <v>-0.25371758746884004</v>
      </c>
      <c r="G41" s="289">
        <f>Flavors!G139</f>
        <v>5.4579609252721768E-2</v>
      </c>
      <c r="H41" s="290">
        <f>Flavors!H139</f>
        <v>-1.7268019944012232E-2</v>
      </c>
      <c r="I41" s="291">
        <f>Flavors!I139</f>
        <v>1.9037008515044842</v>
      </c>
      <c r="J41" s="289">
        <f>Flavors!J139</f>
        <v>-8.4383214296547049E-2</v>
      </c>
      <c r="K41" s="292">
        <f>Flavors!K139</f>
        <v>-4.2444490023387259E-2</v>
      </c>
      <c r="L41" s="293">
        <f>Flavors!L139</f>
        <v>215595.34467718125</v>
      </c>
      <c r="M41" s="294">
        <f>Flavors!M139</f>
        <v>-86102.503398855944</v>
      </c>
      <c r="N41" s="295">
        <f>Flavors!N139</f>
        <v>-0.28539316388214825</v>
      </c>
      <c r="O41" s="296">
        <f>Flavors!O139</f>
        <v>56625.32128059864</v>
      </c>
      <c r="P41" s="287">
        <f>Flavors!P139</f>
        <v>-19251.210619091988</v>
      </c>
      <c r="Q41" s="295">
        <f>Flavors!Q139</f>
        <v>-0.25371758746884004</v>
      </c>
    </row>
    <row r="42" spans="2:17" x14ac:dyDescent="0.25">
      <c r="B42" s="439"/>
      <c r="C42" s="18" t="s">
        <v>214</v>
      </c>
      <c r="D42" s="286">
        <f>Flavors!D140</f>
        <v>34336735.306477055</v>
      </c>
      <c r="E42" s="287">
        <f>Flavors!E140</f>
        <v>-3451356.0253043249</v>
      </c>
      <c r="F42" s="288">
        <f>Flavors!F140</f>
        <v>-9.1334489350129971E-2</v>
      </c>
      <c r="G42" s="289">
        <f>Flavors!G140</f>
        <v>16.548123292359715</v>
      </c>
      <c r="H42" s="290">
        <f>Flavors!H140</f>
        <v>-1.3426836942285618</v>
      </c>
      <c r="I42" s="291">
        <f>Flavors!I140</f>
        <v>2.1280144614392662</v>
      </c>
      <c r="J42" s="289">
        <f>Flavors!J140</f>
        <v>3.4647803722657411E-2</v>
      </c>
      <c r="K42" s="292">
        <f>Flavors!K140</f>
        <v>1.6551235109691847E-2</v>
      </c>
      <c r="L42" s="293">
        <f>Flavors!L140</f>
        <v>73069069.290795401</v>
      </c>
      <c r="M42" s="294">
        <f>Flavors!M140</f>
        <v>-6035261.1619057506</v>
      </c>
      <c r="N42" s="295">
        <f>Flavors!N140</f>
        <v>-7.6294952847295941E-2</v>
      </c>
      <c r="O42" s="296">
        <f>Flavors!O140</f>
        <v>15813193.407830767</v>
      </c>
      <c r="P42" s="287">
        <f>Flavors!P140</f>
        <v>-1331271.4979993552</v>
      </c>
      <c r="Q42" s="295">
        <f>Flavors!Q140</f>
        <v>-7.7650221532819308E-2</v>
      </c>
    </row>
    <row r="43" spans="2:17" ht="15" thickBot="1" x14ac:dyDescent="0.3">
      <c r="B43" s="439"/>
      <c r="C43" s="21" t="s">
        <v>215</v>
      </c>
      <c r="D43" s="338">
        <f>Flavors!D141</f>
        <v>1027574.9250436518</v>
      </c>
      <c r="E43" s="339">
        <f>Flavors!E141</f>
        <v>-491192.10479129874</v>
      </c>
      <c r="F43" s="340">
        <f>Flavors!F141</f>
        <v>-0.32341504334912918</v>
      </c>
      <c r="G43" s="341">
        <f>Flavors!G141</f>
        <v>0.49522578078504859</v>
      </c>
      <c r="H43" s="342">
        <f>Flavors!H141</f>
        <v>-0.2238358820494088</v>
      </c>
      <c r="I43" s="343">
        <f>Flavors!I141</f>
        <v>3.2274203669253114</v>
      </c>
      <c r="J43" s="341">
        <f>Flavors!J141</f>
        <v>0.69283079488381061</v>
      </c>
      <c r="K43" s="344">
        <f>Flavors!K141</f>
        <v>0.2733502901322859</v>
      </c>
      <c r="L43" s="345">
        <f>Flavors!L141</f>
        <v>3316416.2416276322</v>
      </c>
      <c r="M43" s="346">
        <f>Flavors!M141</f>
        <v>-533034.83455247665</v>
      </c>
      <c r="N43" s="347">
        <f>Flavors!N141</f>
        <v>-0.13847034914947362</v>
      </c>
      <c r="O43" s="348">
        <f>Flavors!O141</f>
        <v>754242.05633048259</v>
      </c>
      <c r="P43" s="339">
        <f>Flavors!P141</f>
        <v>-127369.28386640851</v>
      </c>
      <c r="Q43" s="347">
        <f>Flavors!Q141</f>
        <v>-0.14447328211313956</v>
      </c>
    </row>
    <row r="44" spans="2:17" x14ac:dyDescent="0.25">
      <c r="B44" s="438" t="s">
        <v>285</v>
      </c>
      <c r="C44" s="24" t="s">
        <v>286</v>
      </c>
      <c r="D44" s="183">
        <f>'NB vs PL'!D21</f>
        <v>128138512.63003115</v>
      </c>
      <c r="E44" s="23">
        <f>'NB vs PL'!E21</f>
        <v>-5261123.1739155948</v>
      </c>
      <c r="F44" s="194">
        <f>'NB vs PL'!F21</f>
        <v>-3.9438812124252737E-2</v>
      </c>
      <c r="G44" s="202">
        <f>'NB vs PL'!G21</f>
        <v>61.7546160569715</v>
      </c>
      <c r="H44" s="217">
        <f>'NB vs PL'!H21</f>
        <v>-1.4035655853579243</v>
      </c>
      <c r="I44" s="198">
        <f>'NB vs PL'!I21</f>
        <v>2.7460537192698613</v>
      </c>
      <c r="J44" s="202">
        <f>'NB vs PL'!J21</f>
        <v>2.737301906465639E-2</v>
      </c>
      <c r="K44" s="205">
        <f>'NB vs PL'!K21</f>
        <v>1.0068493539013347E-2</v>
      </c>
      <c r="L44" s="207">
        <f>'NB vs PL'!L21</f>
        <v>351875239.18940514</v>
      </c>
      <c r="M44" s="211">
        <f>'NB vs PL'!M21</f>
        <v>-10795776.08518815</v>
      </c>
      <c r="N44" s="209">
        <f>'NB vs PL'!N21</f>
        <v>-2.9767408010298865E-2</v>
      </c>
      <c r="O44" s="22">
        <f>'NB vs PL'!O21</f>
        <v>76320408.017444283</v>
      </c>
      <c r="P44" s="23">
        <f>'NB vs PL'!P21</f>
        <v>-2077566.4289567769</v>
      </c>
      <c r="Q44" s="209">
        <f>'NB vs PL'!Q21</f>
        <v>-2.6500256462329425E-2</v>
      </c>
    </row>
    <row r="45" spans="2:17" ht="15" thickBot="1" x14ac:dyDescent="0.3">
      <c r="B45" s="440"/>
      <c r="C45" s="25" t="s">
        <v>197</v>
      </c>
      <c r="D45" s="184">
        <f>'NB vs PL'!D22</f>
        <v>79357737.54795967</v>
      </c>
      <c r="E45" s="17">
        <f>'NB vs PL'!E22</f>
        <v>1542242.8096734881</v>
      </c>
      <c r="F45" s="195">
        <f>'NB vs PL'!F22</f>
        <v>1.9819225140962647E-2</v>
      </c>
      <c r="G45" s="203">
        <f>'NB vs PL'!G22</f>
        <v>38.2453839430286</v>
      </c>
      <c r="H45" s="218">
        <f>'NB vs PL'!H22</f>
        <v>1.4035655853580664</v>
      </c>
      <c r="I45" s="199">
        <f>'NB vs PL'!I22</f>
        <v>2.3525926226429834</v>
      </c>
      <c r="J45" s="203">
        <f>'NB vs PL'!J22</f>
        <v>4.0738206787147124E-2</v>
      </c>
      <c r="K45" s="206">
        <f>'NB vs PL'!K22</f>
        <v>1.7621441258473907E-2</v>
      </c>
      <c r="L45" s="208">
        <f>'NB vs PL'!L22</f>
        <v>186696427.90496799</v>
      </c>
      <c r="M45" s="212">
        <f>'NB vs PL'!M22</f>
        <v>6798332.7722544968</v>
      </c>
      <c r="N45" s="210">
        <f>'NB vs PL'!N22</f>
        <v>3.7789909711046503E-2</v>
      </c>
      <c r="O45" s="16">
        <f>'NB vs PL'!O22</f>
        <v>48649376.175197527</v>
      </c>
      <c r="P45" s="17">
        <f>'NB vs PL'!P22</f>
        <v>829054.84346592426</v>
      </c>
      <c r="Q45" s="210">
        <f>'NB vs PL'!Q22</f>
        <v>1.7336873119583106E-2</v>
      </c>
    </row>
    <row r="46" spans="2:17" x14ac:dyDescent="0.25">
      <c r="B46" s="439" t="s">
        <v>287</v>
      </c>
      <c r="C46" s="13" t="s">
        <v>39</v>
      </c>
      <c r="D46" s="162">
        <f>Size!D51</f>
        <v>11533255.580794649</v>
      </c>
      <c r="E46" s="32">
        <f>Size!E51</f>
        <v>1997517.4363158811</v>
      </c>
      <c r="F46" s="196">
        <f>Size!F51</f>
        <v>0.20947695983791795</v>
      </c>
      <c r="G46" s="204">
        <f>Size!G51</f>
        <v>5.5582959069869471</v>
      </c>
      <c r="H46" s="219">
        <f>Size!H51</f>
        <v>1.0435918135829603</v>
      </c>
      <c r="I46" s="200">
        <f>Size!I51</f>
        <v>3.4149031352566444</v>
      </c>
      <c r="J46" s="204">
        <f>Size!J51</f>
        <v>3.0835006028957501E-2</v>
      </c>
      <c r="K46" s="186">
        <f>Size!K51</f>
        <v>9.1118159716230881E-3</v>
      </c>
      <c r="L46" s="187">
        <f>Size!L51</f>
        <v>39384950.642571837</v>
      </c>
      <c r="M46" s="188">
        <f>Size!M51</f>
        <v>7115363.0991804786</v>
      </c>
      <c r="N46" s="189">
        <f>Size!N51</f>
        <v>0.22049749131787919</v>
      </c>
      <c r="O46" s="31">
        <f>Size!O51</f>
        <v>7619319.3815849349</v>
      </c>
      <c r="P46" s="32">
        <f>Size!P51</f>
        <v>1335836.3248549514</v>
      </c>
      <c r="Q46" s="189">
        <f>Size!Q51</f>
        <v>0.21259487974972596</v>
      </c>
    </row>
    <row r="47" spans="2:17" x14ac:dyDescent="0.25">
      <c r="B47" s="439"/>
      <c r="C47" s="18" t="s">
        <v>234</v>
      </c>
      <c r="D47" s="27">
        <f>Size!D52</f>
        <v>125702453.82978995</v>
      </c>
      <c r="E47" s="309">
        <f>Size!E52</f>
        <v>-4324366.459085986</v>
      </c>
      <c r="F47" s="310">
        <f>Size!F52</f>
        <v>-3.325749602642513E-2</v>
      </c>
      <c r="G47" s="311">
        <f>Size!G52</f>
        <v>60.580590599570918</v>
      </c>
      <c r="H47" s="215">
        <f>Size!H52</f>
        <v>-0.98072840019493412</v>
      </c>
      <c r="I47" s="312">
        <f>Size!I52</f>
        <v>2.1939933991806142</v>
      </c>
      <c r="J47" s="311">
        <f>Size!J52</f>
        <v>2.159209170758114E-2</v>
      </c>
      <c r="K47" s="313">
        <f>Size!K52</f>
        <v>9.939273942298146E-3</v>
      </c>
      <c r="L47" s="180">
        <f>Size!L52</f>
        <v>275790353.96336508</v>
      </c>
      <c r="M47" s="314">
        <f>Size!M52</f>
        <v>-6680080.4387500882</v>
      </c>
      <c r="N47" s="173">
        <f>Size!N52</f>
        <v>-2.3648777447768415E-2</v>
      </c>
      <c r="O47" s="315">
        <f>Size!O52</f>
        <v>63857248.861537099</v>
      </c>
      <c r="P47" s="309">
        <f>Size!P52</f>
        <v>-1499557.0002156049</v>
      </c>
      <c r="Q47" s="173">
        <f>Size!Q52</f>
        <v>-2.294415983834297E-2</v>
      </c>
    </row>
    <row r="48" spans="2:17" x14ac:dyDescent="0.25">
      <c r="B48" s="439"/>
      <c r="C48" s="18" t="s">
        <v>235</v>
      </c>
      <c r="D48" s="27">
        <f>Size!D53</f>
        <v>1184555.7020626641</v>
      </c>
      <c r="E48" s="309">
        <f>Size!E53</f>
        <v>-957788.91491525387</v>
      </c>
      <c r="F48" s="310">
        <f>Size!F53</f>
        <v>-0.44707509115239896</v>
      </c>
      <c r="G48" s="311">
        <f>Size!G53</f>
        <v>0.5708805344899246</v>
      </c>
      <c r="H48" s="215">
        <f>Size!H53</f>
        <v>-0.44341451694795064</v>
      </c>
      <c r="I48" s="312">
        <f>Size!I53</f>
        <v>2.098120824079166</v>
      </c>
      <c r="J48" s="311">
        <f>Size!J53</f>
        <v>-7.2690077540215725E-2</v>
      </c>
      <c r="K48" s="313">
        <f>Size!K53</f>
        <v>-3.3485218581678571E-2</v>
      </c>
      <c r="L48" s="180">
        <f>Size!L53</f>
        <v>2485340.9857793916</v>
      </c>
      <c r="M48" s="314">
        <f>Size!M53</f>
        <v>-2165284.0637818715</v>
      </c>
      <c r="N48" s="173">
        <f>Size!N53</f>
        <v>-0.46558990258441563</v>
      </c>
      <c r="O48" s="315">
        <f>Size!O53</f>
        <v>394865.99679065868</v>
      </c>
      <c r="P48" s="309">
        <f>Size!P53</f>
        <v>-327204.12579499558</v>
      </c>
      <c r="Q48" s="173">
        <f>Size!Q53</f>
        <v>-0.45314729907853457</v>
      </c>
    </row>
    <row r="49" spans="2:20" x14ac:dyDescent="0.25">
      <c r="B49" s="439"/>
      <c r="C49" s="18" t="s">
        <v>236</v>
      </c>
      <c r="D49" s="27">
        <f>Size!D54</f>
        <v>14826.197926595807</v>
      </c>
      <c r="E49" s="309">
        <f>Size!E54</f>
        <v>6483.4579504802823</v>
      </c>
      <c r="F49" s="310">
        <f>Size!F54</f>
        <v>0.77713772322304286</v>
      </c>
      <c r="G49" s="311">
        <f>Size!G54</f>
        <v>7.1452847527981207E-3</v>
      </c>
      <c r="H49" s="215">
        <f>Size!H54</f>
        <v>3.1954067517770846E-3</v>
      </c>
      <c r="I49" s="312">
        <f>Size!I54</f>
        <v>2.0211990125503858</v>
      </c>
      <c r="J49" s="311">
        <f>Size!J54</f>
        <v>0.154210450361709</v>
      </c>
      <c r="K49" s="313">
        <f>Size!K54</f>
        <v>8.2598497647424024E-2</v>
      </c>
      <c r="L49" s="180">
        <f>Size!L54</f>
        <v>29966.696609112023</v>
      </c>
      <c r="M49" s="314">
        <f>Size!M54</f>
        <v>14390.896496390103</v>
      </c>
      <c r="N49" s="173">
        <f>Size!N54</f>
        <v>0.92392662927382996</v>
      </c>
      <c r="O49" s="315">
        <f>Size!O54</f>
        <v>4125.0702508687973</v>
      </c>
      <c r="P49" s="309">
        <f>Size!P54</f>
        <v>1824.5356497764587</v>
      </c>
      <c r="Q49" s="173">
        <f>Size!Q54</f>
        <v>0.79309202691849701</v>
      </c>
    </row>
    <row r="50" spans="2:20" x14ac:dyDescent="0.25">
      <c r="B50" s="439"/>
      <c r="C50" s="18" t="s">
        <v>237</v>
      </c>
      <c r="D50" s="27">
        <f>Size!D55</f>
        <v>31581057.48063175</v>
      </c>
      <c r="E50" s="309">
        <f>Size!E55</f>
        <v>-848527.03835693747</v>
      </c>
      <c r="F50" s="310">
        <f>Size!F55</f>
        <v>-2.6165214600886867E-2</v>
      </c>
      <c r="G50" s="311">
        <f>Size!G55</f>
        <v>15.220061785955876</v>
      </c>
      <c r="H50" s="215">
        <f>Size!H55</f>
        <v>-0.1337551663312162</v>
      </c>
      <c r="I50" s="312">
        <f>Size!I55</f>
        <v>1.7292054638354228</v>
      </c>
      <c r="J50" s="311">
        <f>Size!J55</f>
        <v>3.6024228435811434E-3</v>
      </c>
      <c r="K50" s="313">
        <f>Size!K55</f>
        <v>2.0876312558597157E-3</v>
      </c>
      <c r="L50" s="180">
        <f>Size!L55</f>
        <v>54610137.149208978</v>
      </c>
      <c r="M50" s="314">
        <f>Size!M55</f>
        <v>-1350452.5148598552</v>
      </c>
      <c r="N50" s="173">
        <f>Size!N55</f>
        <v>-2.4132206664844232E-2</v>
      </c>
      <c r="O50" s="315">
        <f>Size!O55</f>
        <v>7895233.0623365268</v>
      </c>
      <c r="P50" s="309">
        <f>Size!P55</f>
        <v>-212154.69471833389</v>
      </c>
      <c r="Q50" s="173">
        <f>Size!Q55</f>
        <v>-2.6168070539579386E-2</v>
      </c>
    </row>
    <row r="51" spans="2:20" x14ac:dyDescent="0.25">
      <c r="B51" s="439"/>
      <c r="C51" s="18" t="s">
        <v>238</v>
      </c>
      <c r="D51" s="27">
        <f>Size!D56</f>
        <v>37471984.973333828</v>
      </c>
      <c r="E51" s="309">
        <f>Size!E56</f>
        <v>407457.51747322083</v>
      </c>
      <c r="F51" s="310">
        <f>Size!F56</f>
        <v>1.0993193369548652E-2</v>
      </c>
      <c r="G51" s="311">
        <f>Size!G56</f>
        <v>18.059114293000619</v>
      </c>
      <c r="H51" s="215">
        <f>Size!H56</f>
        <v>0.51087929643182051</v>
      </c>
      <c r="I51" s="312">
        <f>Size!I56</f>
        <v>4.4789202171757561</v>
      </c>
      <c r="J51" s="311">
        <f>Size!J56</f>
        <v>-3.1555668392393876E-2</v>
      </c>
      <c r="K51" s="313">
        <f>Size!K56</f>
        <v>-6.9960840481068333E-3</v>
      </c>
      <c r="L51" s="180">
        <f>Size!L56</f>
        <v>167834031.07477102</v>
      </c>
      <c r="M51" s="314">
        <f>Size!M56</f>
        <v>655373.77513313293</v>
      </c>
      <c r="N51" s="173">
        <f>Size!N56</f>
        <v>3.9202000166713418E-3</v>
      </c>
      <c r="O51" s="315">
        <f>Size!O56</f>
        <v>45757416.417263813</v>
      </c>
      <c r="P51" s="309">
        <f>Size!P56</f>
        <v>12648.500822119415</v>
      </c>
      <c r="Q51" s="173">
        <f>Size!Q56</f>
        <v>2.7650158473256262E-4</v>
      </c>
    </row>
    <row r="52" spans="2:20" ht="15" thickBot="1" x14ac:dyDescent="0.3">
      <c r="B52" s="439"/>
      <c r="C52" s="21" t="s">
        <v>239</v>
      </c>
      <c r="D52" s="316">
        <f>Size!D57</f>
        <v>8116.4134513735771</v>
      </c>
      <c r="E52" s="317">
        <f>Size!E57</f>
        <v>343.63637638092041</v>
      </c>
      <c r="F52" s="318">
        <f>Size!F57</f>
        <v>4.4210244686741521E-2</v>
      </c>
      <c r="G52" s="319">
        <f>Size!G57</f>
        <v>3.9115952430038153E-3</v>
      </c>
      <c r="H52" s="320">
        <f>Size!H57</f>
        <v>2.3156670762458989E-4</v>
      </c>
      <c r="I52" s="321">
        <f>Size!I57</f>
        <v>2.8526253755732656</v>
      </c>
      <c r="J52" s="319">
        <f>Size!J57</f>
        <v>-0.18884206798800962</v>
      </c>
      <c r="K52" s="322">
        <f>Size!K57</f>
        <v>-6.2089130162410397E-2</v>
      </c>
      <c r="L52" s="323">
        <f>Size!L57</f>
        <v>23153.086970032455</v>
      </c>
      <c r="M52" s="324">
        <f>Size!M57</f>
        <v>-487.56144961714745</v>
      </c>
      <c r="N52" s="325">
        <f>Size!N57</f>
        <v>-2.0623861112536016E-2</v>
      </c>
      <c r="O52" s="326">
        <f>Size!O57</f>
        <v>1545.983514547348</v>
      </c>
      <c r="P52" s="317">
        <f>Size!P57</f>
        <v>65.454547882080078</v>
      </c>
      <c r="Q52" s="325">
        <f>Size!Q57</f>
        <v>4.4210244686741521E-2</v>
      </c>
    </row>
    <row r="53" spans="2:20" x14ac:dyDescent="0.25">
      <c r="B53" s="438" t="s">
        <v>35</v>
      </c>
      <c r="C53" s="24" t="s">
        <v>288</v>
      </c>
      <c r="D53" s="183">
        <f>Organic!D21</f>
        <v>9730308.5979601052</v>
      </c>
      <c r="E53" s="23">
        <f>Organic!E21</f>
        <v>1570897.4466691036</v>
      </c>
      <c r="F53" s="194">
        <f>Organic!F21</f>
        <v>0.19252583520326125</v>
      </c>
      <c r="G53" s="202">
        <f>Organic!G21</f>
        <v>4.6893900924057332</v>
      </c>
      <c r="H53" s="217">
        <f>Organic!H21</f>
        <v>0.82630929400644115</v>
      </c>
      <c r="I53" s="198">
        <f>Organic!I21</f>
        <v>3.9056648110974201</v>
      </c>
      <c r="J53" s="202">
        <f>Organic!J21</f>
        <v>0.26343273903352715</v>
      </c>
      <c r="K53" s="205">
        <f>Organic!K21</f>
        <v>7.2327280036346336E-2</v>
      </c>
      <c r="L53" s="207">
        <f>Organic!L21</f>
        <v>38003323.892171457</v>
      </c>
      <c r="M53" s="211">
        <f>Organic!M21</f>
        <v>8284854.9077835977</v>
      </c>
      <c r="N53" s="209">
        <f>Organic!N21</f>
        <v>0.27877798523658531</v>
      </c>
      <c r="O53" s="22">
        <f>Organic!O21</f>
        <v>6815800.404452703</v>
      </c>
      <c r="P53" s="23">
        <f>Organic!P21</f>
        <v>1126772.4293475924</v>
      </c>
      <c r="Q53" s="209">
        <f>Organic!Q21</f>
        <v>0.19806062376179021</v>
      </c>
    </row>
    <row r="54" spans="2:20" ht="15" thickBot="1" x14ac:dyDescent="0.3">
      <c r="B54" s="440"/>
      <c r="C54" s="25" t="s">
        <v>289</v>
      </c>
      <c r="D54" s="184">
        <f>Organic!D22</f>
        <v>197765941.58003056</v>
      </c>
      <c r="E54" s="17">
        <f>Organic!E22</f>
        <v>-5289777.8109114468</v>
      </c>
      <c r="F54" s="195">
        <f>Organic!F22</f>
        <v>-2.6050868336917259E-2</v>
      </c>
      <c r="G54" s="203">
        <f>Organic!G22</f>
        <v>95.310609907594284</v>
      </c>
      <c r="H54" s="218">
        <f>Organic!H22</f>
        <v>-0.82630929400642117</v>
      </c>
      <c r="I54" s="199">
        <f>Organic!I22</f>
        <v>2.5391359386514782</v>
      </c>
      <c r="J54" s="203">
        <f>Organic!J22</f>
        <v>1.3471342937576569E-2</v>
      </c>
      <c r="K54" s="206">
        <f>Organic!K22</f>
        <v>5.3337814373443258E-3</v>
      </c>
      <c r="L54" s="208">
        <f>Organic!L22</f>
        <v>502154609.70710427</v>
      </c>
      <c r="M54" s="212">
        <f>Organic!M22</f>
        <v>-10696031.715814769</v>
      </c>
      <c r="N54" s="210">
        <f>Organic!N22</f>
        <v>-2.0856036537535212E-2</v>
      </c>
      <c r="O54" s="16">
        <f>Organic!O22</f>
        <v>118713954.36882575</v>
      </c>
      <c r="P54" s="17">
        <f>Organic!P22</f>
        <v>-1815313.4342018068</v>
      </c>
      <c r="Q54" s="210">
        <f>Organic!Q22</f>
        <v>-1.5061183621960144E-2</v>
      </c>
    </row>
    <row r="55" spans="2:20" x14ac:dyDescent="0.25">
      <c r="B55" s="438" t="s">
        <v>290</v>
      </c>
      <c r="C55" s="13" t="s">
        <v>291</v>
      </c>
      <c r="D55" s="26">
        <f>Form!D21</f>
        <v>32019108.562628455</v>
      </c>
      <c r="E55" s="15">
        <f>Form!E21</f>
        <v>1769553.3604917601</v>
      </c>
      <c r="F55" s="171">
        <f>Form!F21</f>
        <v>5.8498491917222194E-2</v>
      </c>
      <c r="G55" s="222">
        <f>Form!G21</f>
        <v>15.431174556244951</v>
      </c>
      <c r="H55" s="223">
        <f>Form!H21</f>
        <v>1.1094945116005075</v>
      </c>
      <c r="I55" s="224">
        <f>Form!I21</f>
        <v>2.4988898394659174</v>
      </c>
      <c r="J55" s="222">
        <f>Form!J21</f>
        <v>-6.7393373835313852E-3</v>
      </c>
      <c r="K55" s="225">
        <f>Form!K21</f>
        <v>-2.6896786826234821E-3</v>
      </c>
      <c r="L55" s="226">
        <f>Form!L21</f>
        <v>80012225.055908397</v>
      </c>
      <c r="M55" s="170">
        <f>Form!M21</f>
        <v>4218056.9547166675</v>
      </c>
      <c r="N55" s="172">
        <f>Form!N21</f>
        <v>5.5651471087923267E-2</v>
      </c>
      <c r="O55" s="14">
        <f>Form!O21</f>
        <v>18199462.243321825</v>
      </c>
      <c r="P55" s="15">
        <f>Form!P21</f>
        <v>1431114.2360628452</v>
      </c>
      <c r="Q55" s="172">
        <f>Form!Q21</f>
        <v>8.5346167400826789E-2</v>
      </c>
    </row>
    <row r="56" spans="2:20" ht="15" thickBot="1" x14ac:dyDescent="0.3">
      <c r="B56" s="440"/>
      <c r="C56" s="21" t="s">
        <v>225</v>
      </c>
      <c r="D56" s="30">
        <f>Form!D22</f>
        <v>175477141.61536229</v>
      </c>
      <c r="E56" s="20">
        <f>Form!E22</f>
        <v>-5488433.7247339487</v>
      </c>
      <c r="F56" s="167">
        <f>Form!F22</f>
        <v>-3.0328606501094497E-2</v>
      </c>
      <c r="G56" s="214">
        <f>Form!G22</f>
        <v>84.568825443755102</v>
      </c>
      <c r="H56" s="220">
        <f>Form!H22</f>
        <v>-1.1094945116004169</v>
      </c>
      <c r="I56" s="213">
        <f>Form!I22</f>
        <v>2.6222544105031353</v>
      </c>
      <c r="J56" s="214">
        <f>Form!J22</f>
        <v>4.2896754059996045E-2</v>
      </c>
      <c r="K56" s="179">
        <f>Form!K22</f>
        <v>1.6630789434277E-2</v>
      </c>
      <c r="L56" s="181">
        <f>Form!L22</f>
        <v>460145708.54336703</v>
      </c>
      <c r="M56" s="168">
        <f>Form!M22</f>
        <v>-6629233.7627479434</v>
      </c>
      <c r="N56" s="174">
        <f>Form!N22</f>
        <v>-1.420220573537222E-2</v>
      </c>
      <c r="O56" s="19">
        <f>Form!O22</f>
        <v>107330292.52995662</v>
      </c>
      <c r="P56" s="20">
        <f>Form!P22</f>
        <v>-2119655.2409170568</v>
      </c>
      <c r="Q56" s="174">
        <f>Form!Q22</f>
        <v>-1.9366434466962165E-2</v>
      </c>
    </row>
    <row r="57" spans="2:20" x14ac:dyDescent="0.25">
      <c r="B57" s="439" t="s">
        <v>292</v>
      </c>
      <c r="C57" s="13" t="s">
        <v>37</v>
      </c>
      <c r="D57" s="162">
        <f>'Package Type'!D57</f>
        <v>12383672.421393661</v>
      </c>
      <c r="E57" s="32">
        <f>'Package Type'!E57</f>
        <v>135545.15340801701</v>
      </c>
      <c r="F57" s="196">
        <f>'Package Type'!F57</f>
        <v>1.1066602301096851E-2</v>
      </c>
      <c r="G57" s="204">
        <f>'Package Type'!G57</f>
        <v>5.9681427547586656</v>
      </c>
      <c r="H57" s="219">
        <f>'Package Type'!H57</f>
        <v>0.16925550811958079</v>
      </c>
      <c r="I57" s="200">
        <f>'Package Type'!I57</f>
        <v>5.7901789129314283</v>
      </c>
      <c r="J57" s="204">
        <f>'Package Type'!J57</f>
        <v>-0.18945992237239384</v>
      </c>
      <c r="K57" s="186">
        <f>'Package Type'!K57</f>
        <v>-3.1684174845781884E-2</v>
      </c>
      <c r="L57" s="187">
        <f>'Package Type'!L57</f>
        <v>71703678.919004053</v>
      </c>
      <c r="M57" s="188">
        <f>'Package Type'!M57</f>
        <v>-1535698.5523866117</v>
      </c>
      <c r="N57" s="189">
        <f>'Package Type'!N57</f>
        <v>-2.0968208706941813E-2</v>
      </c>
      <c r="O57" s="31">
        <f>'Package Type'!O57</f>
        <v>19946933.523228362</v>
      </c>
      <c r="P57" s="32">
        <f>'Package Type'!P57</f>
        <v>-233302.67402904481</v>
      </c>
      <c r="Q57" s="189">
        <f>'Package Type'!Q57</f>
        <v>-1.156094863055923E-2</v>
      </c>
    </row>
    <row r="58" spans="2:20" x14ac:dyDescent="0.25">
      <c r="B58" s="439"/>
      <c r="C58" s="18" t="s">
        <v>227</v>
      </c>
      <c r="D58" s="27">
        <f>'Package Type'!D58</f>
        <v>2953987.7742255619</v>
      </c>
      <c r="E58" s="309">
        <f>'Package Type'!E58</f>
        <v>-94990.512864545919</v>
      </c>
      <c r="F58" s="310">
        <f>'Package Type'!F58</f>
        <v>-3.1154866948955293E-2</v>
      </c>
      <c r="G58" s="311">
        <f>'Package Type'!G58</f>
        <v>1.4236342930012595</v>
      </c>
      <c r="H58" s="215">
        <f>'Package Type'!H58</f>
        <v>-1.9907312783680409E-2</v>
      </c>
      <c r="I58" s="312">
        <f>'Package Type'!I58</f>
        <v>1.8267191771761571</v>
      </c>
      <c r="J58" s="311">
        <f>'Package Type'!J58</f>
        <v>-5.7158463046414365E-2</v>
      </c>
      <c r="K58" s="313">
        <f>'Package Type'!K58</f>
        <v>-3.0340857509016009E-2</v>
      </c>
      <c r="L58" s="180">
        <f>'Package Type'!L58</f>
        <v>5396106.1163217463</v>
      </c>
      <c r="M58" s="314">
        <f>'Package Type'!M58</f>
        <v>-347795.90425142366</v>
      </c>
      <c r="N58" s="173">
        <f>'Package Type'!N58</f>
        <v>-6.055045907916061E-2</v>
      </c>
      <c r="O58" s="315">
        <f>'Package Type'!O58</f>
        <v>1254801.5015378702</v>
      </c>
      <c r="P58" s="309">
        <f>'Package Type'!P58</f>
        <v>-78044.094746768009</v>
      </c>
      <c r="Q58" s="173">
        <f>'Package Type'!Q58</f>
        <v>-5.8554490455848096E-2</v>
      </c>
    </row>
    <row r="59" spans="2:20" x14ac:dyDescent="0.25">
      <c r="B59" s="439"/>
      <c r="C59" s="18" t="s">
        <v>228</v>
      </c>
      <c r="D59" s="27">
        <f>'Package Type'!D59</f>
        <v>78244676.162356436</v>
      </c>
      <c r="E59" s="309">
        <f>'Package Type'!E59</f>
        <v>-2617743.451341033</v>
      </c>
      <c r="F59" s="310">
        <f>'Package Type'!F59</f>
        <v>-3.2372806352403624E-2</v>
      </c>
      <c r="G59" s="311">
        <f>'Package Type'!G59</f>
        <v>37.708959123472361</v>
      </c>
      <c r="H59" s="215">
        <f>'Package Type'!H59</f>
        <v>-0.57542865031395962</v>
      </c>
      <c r="I59" s="312">
        <f>'Package Type'!I59</f>
        <v>2.695377358293034</v>
      </c>
      <c r="J59" s="311">
        <f>'Package Type'!J59</f>
        <v>3.5272912705027526E-2</v>
      </c>
      <c r="K59" s="313">
        <f>'Package Type'!K59</f>
        <v>1.3259972841867333E-2</v>
      </c>
      <c r="L59" s="180">
        <f>'Package Type'!L59</f>
        <v>210898928.53498623</v>
      </c>
      <c r="M59" s="314">
        <f>'Package Type'!M59</f>
        <v>-4203553.3604132235</v>
      </c>
      <c r="N59" s="173">
        <f>'Package Type'!N59</f>
        <v>-1.954209604358418E-2</v>
      </c>
      <c r="O59" s="315">
        <f>'Package Type'!O59</f>
        <v>47322692.316944793</v>
      </c>
      <c r="P59" s="309">
        <f>'Package Type'!P59</f>
        <v>-525629.12378688157</v>
      </c>
      <c r="Q59" s="173">
        <f>'Package Type'!Q59</f>
        <v>-1.0985320027118675E-2</v>
      </c>
    </row>
    <row r="60" spans="2:20" ht="15" customHeight="1" x14ac:dyDescent="0.25">
      <c r="B60" s="439"/>
      <c r="C60" s="18" t="s">
        <v>229</v>
      </c>
      <c r="D60" s="27">
        <f>'Package Type'!D60</f>
        <v>3006475.153953393</v>
      </c>
      <c r="E60" s="309">
        <f>'Package Type'!E60</f>
        <v>1309842.3135468026</v>
      </c>
      <c r="F60" s="310">
        <f>'Package Type'!F60</f>
        <v>0.77202461390108712</v>
      </c>
      <c r="G60" s="311">
        <f>'Package Type'!G60</f>
        <v>1.4489298728889963</v>
      </c>
      <c r="H60" s="215">
        <f>'Package Type'!H60</f>
        <v>0.64565747661180628</v>
      </c>
      <c r="I60" s="312">
        <f>'Package Type'!I60</f>
        <v>2.6588618400038251</v>
      </c>
      <c r="J60" s="311">
        <f>'Package Type'!J60</f>
        <v>-0.46208264145652356</v>
      </c>
      <c r="K60" s="313">
        <f>'Package Type'!K60</f>
        <v>-0.14805859066108937</v>
      </c>
      <c r="L60" s="180">
        <f>'Package Type'!L60</f>
        <v>7993802.0597663019</v>
      </c>
      <c r="M60" s="314">
        <f>'Package Type'!M60</f>
        <v>2698705.1594349574</v>
      </c>
      <c r="N60" s="173">
        <f>'Package Type'!N60</f>
        <v>0.50966114695013121</v>
      </c>
      <c r="O60" s="315">
        <f>'Package Type'!O60</f>
        <v>1654468.3760726973</v>
      </c>
      <c r="P60" s="309">
        <f>'Package Type'!P60</f>
        <v>606578.18282581843</v>
      </c>
      <c r="Q60" s="173">
        <f>'Package Type'!Q60</f>
        <v>0.57885662709213936</v>
      </c>
    </row>
    <row r="61" spans="2:20" x14ac:dyDescent="0.25">
      <c r="B61" s="439"/>
      <c r="C61" s="18" t="s">
        <v>230</v>
      </c>
      <c r="D61" s="27">
        <f>'Package Type'!D61</f>
        <v>130372.00261658906</v>
      </c>
      <c r="E61" s="309">
        <f>'Package Type'!E61</f>
        <v>31773.448275913586</v>
      </c>
      <c r="F61" s="310">
        <f>'Package Type'!F61</f>
        <v>0.32225065051289387</v>
      </c>
      <c r="G61" s="311">
        <f>'Package Type'!G61</f>
        <v>6.2831016225476724E-2</v>
      </c>
      <c r="H61" s="215">
        <f>'Package Type'!H61</f>
        <v>1.6149438969362287E-2</v>
      </c>
      <c r="I61" s="312">
        <f>'Package Type'!I61</f>
        <v>3.4191500396171808</v>
      </c>
      <c r="J61" s="311">
        <f>'Package Type'!J61</f>
        <v>0.23580990125951828</v>
      </c>
      <c r="K61" s="313">
        <f>'Package Type'!K61</f>
        <v>7.4076250419528367E-2</v>
      </c>
      <c r="L61" s="180">
        <f>'Package Type'!L61</f>
        <v>445761.43791148165</v>
      </c>
      <c r="M61" s="314">
        <f>'Package Type'!M61</f>
        <v>131888.70229477028</v>
      </c>
      <c r="N61" s="173">
        <f>'Package Type'!N61</f>
        <v>0.42019802081767116</v>
      </c>
      <c r="O61" s="315">
        <f>'Package Type'!O61</f>
        <v>114867.24691460654</v>
      </c>
      <c r="P61" s="309">
        <f>'Package Type'!P61</f>
        <v>24660.373453717679</v>
      </c>
      <c r="Q61" s="173">
        <f>'Package Type'!Q61</f>
        <v>0.27337576957935156</v>
      </c>
    </row>
    <row r="62" spans="2:20" x14ac:dyDescent="0.25">
      <c r="B62" s="439"/>
      <c r="C62" s="18" t="s">
        <v>231</v>
      </c>
      <c r="D62" s="27">
        <f>'Package Type'!D62</f>
        <v>110310848.04377097</v>
      </c>
      <c r="E62" s="309">
        <f>'Package Type'!E62</f>
        <v>-2441142.2594940811</v>
      </c>
      <c r="F62" s="310">
        <f>'Package Type'!F62</f>
        <v>-2.1650546947581385E-2</v>
      </c>
      <c r="G62" s="311">
        <f>'Package Type'!G62</f>
        <v>53.162815207092244</v>
      </c>
      <c r="H62" s="215">
        <f>'Package Type'!H62</f>
        <v>-0.21971946919128271</v>
      </c>
      <c r="I62" s="312">
        <f>'Package Type'!I62</f>
        <v>2.1836981060852922</v>
      </c>
      <c r="J62" s="311">
        <f>'Package Type'!J62</f>
        <v>5.5673997270075493E-2</v>
      </c>
      <c r="K62" s="313">
        <f>'Package Type'!K62</f>
        <v>2.6162296300802787E-2</v>
      </c>
      <c r="L62" s="180">
        <f>'Package Type'!L62</f>
        <v>240885589.95384514</v>
      </c>
      <c r="M62" s="314">
        <f>'Package Type'!M62</f>
        <v>946636.27159756422</v>
      </c>
      <c r="N62" s="173">
        <f>'Package Type'!N62</f>
        <v>3.9453213289043498E-3</v>
      </c>
      <c r="O62" s="315">
        <f>'Package Type'!O62</f>
        <v>54533608.639331549</v>
      </c>
      <c r="P62" s="309">
        <f>'Package Type'!P62</f>
        <v>-410482.81673550606</v>
      </c>
      <c r="Q62" s="173">
        <f>'Package Type'!Q62</f>
        <v>-7.4709182708704086E-3</v>
      </c>
    </row>
    <row r="63" spans="2:20" x14ac:dyDescent="0.25">
      <c r="B63" s="439"/>
      <c r="C63" s="18" t="s">
        <v>232</v>
      </c>
      <c r="D63" s="27">
        <f>'Package Type'!D63</f>
        <v>434001.7319509635</v>
      </c>
      <c r="E63" s="309">
        <f>'Package Type'!E63</f>
        <v>-37487.752972672228</v>
      </c>
      <c r="F63" s="310">
        <f>'Package Type'!F63</f>
        <v>-7.950920258326416E-2</v>
      </c>
      <c r="G63" s="311">
        <f>'Package Type'!G63</f>
        <v>0.20916124102419978</v>
      </c>
      <c r="H63" s="215">
        <f>'Package Type'!H63</f>
        <v>-1.4065894130949608E-2</v>
      </c>
      <c r="I63" s="312">
        <f>'Package Type'!I63</f>
        <v>6.2405086114273951</v>
      </c>
      <c r="J63" s="311">
        <f>'Package Type'!J63</f>
        <v>0.27303186785670164</v>
      </c>
      <c r="K63" s="313">
        <f>'Package Type'!K63</f>
        <v>4.5753319131216344E-2</v>
      </c>
      <c r="L63" s="180">
        <f>'Package Type'!L63</f>
        <v>2708391.5456143916</v>
      </c>
      <c r="M63" s="314">
        <f>'Package Type'!M63</f>
        <v>-105210.99050552957</v>
      </c>
      <c r="N63" s="173">
        <f>'Package Type'!N63</f>
        <v>-3.7393693371708447E-2</v>
      </c>
      <c r="O63" s="315">
        <f>'Package Type'!O63</f>
        <v>654953.13219844061</v>
      </c>
      <c r="P63" s="309">
        <f>'Package Type'!P63</f>
        <v>-65592.178911987459</v>
      </c>
      <c r="Q63" s="173">
        <f>'Package Type'!Q63</f>
        <v>-9.1031303514977763E-2</v>
      </c>
      <c r="T63" s="29"/>
    </row>
    <row r="64" spans="2:20" ht="15" thickBot="1" x14ac:dyDescent="0.3">
      <c r="B64" s="439"/>
      <c r="C64" s="21" t="s">
        <v>233</v>
      </c>
      <c r="D64" s="316">
        <f>'Package Type'!D64</f>
        <v>26934.873851537704</v>
      </c>
      <c r="E64" s="317">
        <f>'Package Type'!E64</f>
        <v>-384.15013206005096</v>
      </c>
      <c r="F64" s="318">
        <f>'Package Type'!F64</f>
        <v>-1.4061634569766963E-2</v>
      </c>
      <c r="G64" s="319">
        <f>'Package Type'!G64</f>
        <v>1.2980896680510095E-2</v>
      </c>
      <c r="H64" s="320">
        <f>'Package Type'!H64</f>
        <v>4.667936688101948E-5</v>
      </c>
      <c r="I64" s="321">
        <f>'Package Type'!I64</f>
        <v>3.4359996486767836</v>
      </c>
      <c r="J64" s="319">
        <f>'Package Type'!J64</f>
        <v>0.62201121645417112</v>
      </c>
      <c r="K64" s="322">
        <f>'Package Type'!K64</f>
        <v>0.22104256340630341</v>
      </c>
      <c r="L64" s="323">
        <f>'Package Type'!L64</f>
        <v>92548.217091037033</v>
      </c>
      <c r="M64" s="324">
        <f>'Package Type'!M64</f>
        <v>15672.799621580838</v>
      </c>
      <c r="N64" s="325">
        <f>'Package Type'!N64</f>
        <v>0.20387270908555244</v>
      </c>
      <c r="O64" s="326">
        <f>'Package Type'!O64</f>
        <v>42499.366085290909</v>
      </c>
      <c r="P64" s="317">
        <f>'Package Type'!P64</f>
        <v>-3466.419301867485</v>
      </c>
      <c r="Q64" s="325">
        <f>'Package Type'!Q64</f>
        <v>-7.5413033252248296E-2</v>
      </c>
    </row>
    <row r="65" spans="2:17" ht="15.65" customHeight="1" thickBot="1" x14ac:dyDescent="0.3">
      <c r="B65" s="438" t="s">
        <v>293</v>
      </c>
      <c r="C65" s="158" t="s">
        <v>44</v>
      </c>
      <c r="D65" s="163">
        <f>'Sugar Content'!D33</f>
        <v>207496250.1779907</v>
      </c>
      <c r="E65" s="164">
        <f>'Sugar Content'!E33</f>
        <v>-3718880.3642422557</v>
      </c>
      <c r="F65" s="175">
        <f>'Sugar Content'!F33</f>
        <v>-1.7607073672682067E-2</v>
      </c>
      <c r="G65" s="201">
        <f>'Sugar Content'!G33</f>
        <v>100.00000000000006</v>
      </c>
      <c r="H65" s="216">
        <f>'Sugar Content'!H33</f>
        <v>8.5265128291212022E-14</v>
      </c>
      <c r="I65" s="197">
        <f>'Sugar Content'!I33</f>
        <v>2.6032178082058191</v>
      </c>
      <c r="J65" s="201">
        <f>'Sugar Content'!J33</f>
        <v>3.4419308711869157E-2</v>
      </c>
      <c r="K65" s="191">
        <f>'Sugar Content'!K33</f>
        <v>1.3398991286646157E-2</v>
      </c>
      <c r="L65" s="192">
        <f>'Sugar Content'!L33</f>
        <v>540157933.59927523</v>
      </c>
      <c r="M65" s="176">
        <f>'Sugar Content'!M33</f>
        <v>-2411176.808031559</v>
      </c>
      <c r="N65" s="178">
        <f>'Sugar Content'!N33</f>
        <v>-4.4439994127595797E-3</v>
      </c>
      <c r="O65" s="182">
        <f>'Sugar Content'!O33</f>
        <v>125529754.77327847</v>
      </c>
      <c r="P65" s="164">
        <f>'Sugar Content'!P33</f>
        <v>-688541.00485418737</v>
      </c>
      <c r="Q65" s="193">
        <f>'Sugar Content'!Q33</f>
        <v>-5.4551600511585831E-3</v>
      </c>
    </row>
    <row r="66" spans="2:17" ht="15.65" customHeight="1" x14ac:dyDescent="0.25">
      <c r="B66" s="452"/>
      <c r="C66" s="13" t="s">
        <v>31</v>
      </c>
      <c r="D66" s="162">
        <f>'Sugar Content'!D34</f>
        <v>186911064.12859115</v>
      </c>
      <c r="E66" s="32">
        <f>'Sugar Content'!E34</f>
        <v>-3353133.7289981544</v>
      </c>
      <c r="F66" s="185">
        <f>'Sugar Content'!F34</f>
        <v>-1.76235664237154E-2</v>
      </c>
      <c r="G66" s="204">
        <f>'Sugar Content'!G34</f>
        <v>90.079249127759439</v>
      </c>
      <c r="H66" s="219">
        <f>'Sugar Content'!H34</f>
        <v>-1.5123068696425435E-3</v>
      </c>
      <c r="I66" s="200">
        <f>'Sugar Content'!I34</f>
        <v>2.6499210852654422</v>
      </c>
      <c r="J66" s="204">
        <f>'Sugar Content'!J34</f>
        <v>3.6164947874847808E-2</v>
      </c>
      <c r="K66" s="186">
        <f>'Sugar Content'!K34</f>
        <v>1.3836389461701105E-2</v>
      </c>
      <c r="L66" s="187">
        <f>'Sugar Content'!L34</f>
        <v>495299569.90375495</v>
      </c>
      <c r="M66" s="188">
        <f>'Sugar Content'!M34</f>
        <v>-2004644.9722174406</v>
      </c>
      <c r="N66" s="189">
        <f>'Sugar Content'!N34</f>
        <v>-4.0310234907568578E-3</v>
      </c>
      <c r="O66" s="31">
        <f>'Sugar Content'!O34</f>
        <v>115116924.98909307</v>
      </c>
      <c r="P66" s="32">
        <f>'Sugar Content'!P34</f>
        <v>-601546.34585390985</v>
      </c>
      <c r="Q66" s="190">
        <f>'Sugar Content'!Q34</f>
        <v>-5.1983606326144313E-3</v>
      </c>
    </row>
    <row r="67" spans="2:17" ht="15.65" customHeight="1" x14ac:dyDescent="0.25">
      <c r="B67" s="452"/>
      <c r="C67" s="18" t="s">
        <v>294</v>
      </c>
      <c r="D67" s="27">
        <f>'Sugar Content'!D35</f>
        <v>20296895.647542331</v>
      </c>
      <c r="E67" s="309">
        <f>'Sugar Content'!E35</f>
        <v>-298385.5602982901</v>
      </c>
      <c r="F67" s="349">
        <f>'Sugar Content'!F35</f>
        <v>-1.4488054680442758E-2</v>
      </c>
      <c r="G67" s="311">
        <f>'Sugar Content'!G35</f>
        <v>9.7818132280133359</v>
      </c>
      <c r="H67" s="215">
        <f>'Sugar Content'!H35</f>
        <v>3.0958185115478543E-2</v>
      </c>
      <c r="I67" s="312">
        <f>'Sugar Content'!I35</f>
        <v>2.1592216574145451</v>
      </c>
      <c r="J67" s="311">
        <f>'Sugar Content'!J35</f>
        <v>2.7686752378883295E-2</v>
      </c>
      <c r="K67" s="313">
        <f>'Sugar Content'!K35</f>
        <v>1.2989115173987769E-2</v>
      </c>
      <c r="L67" s="180">
        <f>'Sugar Content'!L35</f>
        <v>43825496.660456419</v>
      </c>
      <c r="M67" s="314">
        <f>'Sugar Content'!M35</f>
        <v>-74064.113080888987</v>
      </c>
      <c r="N67" s="173">
        <f>'Sugar Content'!N35</f>
        <v>-1.6871265173462715E-3</v>
      </c>
      <c r="O67" s="315">
        <f>'Sugar Content'!O35</f>
        <v>10145215.867530022</v>
      </c>
      <c r="P67" s="309">
        <f>'Sugar Content'!P35</f>
        <v>-34520.670604724437</v>
      </c>
      <c r="Q67" s="165">
        <f>'Sugar Content'!Q35</f>
        <v>-3.3911163098774783E-3</v>
      </c>
    </row>
    <row r="68" spans="2:17" ht="15.65" customHeight="1" thickBot="1" x14ac:dyDescent="0.3">
      <c r="B68" s="453"/>
      <c r="C68" s="21" t="s">
        <v>295</v>
      </c>
      <c r="D68" s="30">
        <f>'Sugar Content'!D36</f>
        <v>288290.40185728576</v>
      </c>
      <c r="E68" s="20">
        <f>'Sugar Content'!E36</f>
        <v>-67361.074945740052</v>
      </c>
      <c r="F68" s="166">
        <f>'Sugar Content'!F36</f>
        <v>-0.18940192671559564</v>
      </c>
      <c r="G68" s="214">
        <f>'Sugar Content'!G36</f>
        <v>0.1389376442273004</v>
      </c>
      <c r="H68" s="220">
        <f>'Sugar Content'!H36</f>
        <v>-2.9445878245732082E-2</v>
      </c>
      <c r="I68" s="213">
        <f>'Sugar Content'!I36</f>
        <v>3.5827312612897315</v>
      </c>
      <c r="J68" s="214">
        <f>'Sugar Content'!J36</f>
        <v>-0.25623707386292072</v>
      </c>
      <c r="K68" s="179">
        <f>'Sugar Content'!K36</f>
        <v>-6.6746336904269288E-2</v>
      </c>
      <c r="L68" s="181">
        <f>'Sugar Content'!L36</f>
        <v>1032867.035063877</v>
      </c>
      <c r="M68" s="168">
        <f>'Sugar Content'!M36</f>
        <v>-332467.72273321706</v>
      </c>
      <c r="N68" s="174">
        <f>'Sugar Content'!N36</f>
        <v>-0.24350637880898798</v>
      </c>
      <c r="O68" s="19">
        <f>'Sugar Content'!O36</f>
        <v>267613.91665538494</v>
      </c>
      <c r="P68" s="20">
        <f>'Sugar Content'!P36</f>
        <v>-52473.988395559136</v>
      </c>
      <c r="Q68" s="169">
        <f>'Sugar Content'!Q36</f>
        <v>-0.16393617992909654</v>
      </c>
    </row>
    <row r="69" spans="2:17" x14ac:dyDescent="0.25">
      <c r="B69" s="33"/>
      <c r="C69" s="34"/>
      <c r="D69" s="35"/>
      <c r="E69" s="35"/>
      <c r="F69" s="36"/>
      <c r="G69" s="37"/>
      <c r="H69" s="37"/>
      <c r="I69" s="38"/>
      <c r="J69" s="38"/>
      <c r="K69" s="36"/>
      <c r="L69" s="39"/>
      <c r="M69" s="39"/>
      <c r="N69" s="36"/>
      <c r="O69" s="35"/>
      <c r="P69" s="35"/>
      <c r="Q69" s="36"/>
    </row>
    <row r="70" spans="2:17" ht="23.5" x14ac:dyDescent="0.25">
      <c r="B70" s="447" t="s">
        <v>250</v>
      </c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</row>
    <row r="71" spans="2:17" x14ac:dyDescent="0.25">
      <c r="B71" s="441" t="s">
        <v>254</v>
      </c>
      <c r="C71" s="441"/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</row>
    <row r="72" spans="2:17" ht="15" thickBot="1" x14ac:dyDescent="0.3">
      <c r="B72" s="441" t="str">
        <f>'HOME PAGE'!H6</f>
        <v>LATEST 52 WEEKS ENDING 11-30-2025</v>
      </c>
      <c r="C72" s="441"/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</row>
    <row r="73" spans="2:17" x14ac:dyDescent="0.25">
      <c r="D73" s="442" t="s">
        <v>263</v>
      </c>
      <c r="E73" s="443"/>
      <c r="F73" s="444"/>
      <c r="G73" s="445" t="s">
        <v>264</v>
      </c>
      <c r="H73" s="446"/>
      <c r="I73" s="442" t="s">
        <v>265</v>
      </c>
      <c r="J73" s="443"/>
      <c r="K73" s="444"/>
      <c r="L73" s="445" t="s">
        <v>266</v>
      </c>
      <c r="M73" s="443"/>
      <c r="N73" s="446"/>
      <c r="O73" s="442" t="s">
        <v>267</v>
      </c>
      <c r="P73" s="443"/>
      <c r="Q73" s="444"/>
    </row>
    <row r="74" spans="2:17" s="11" customFormat="1" ht="29.5" thickBot="1" x14ac:dyDescent="0.3">
      <c r="C74" s="12"/>
      <c r="D74" s="268" t="s">
        <v>268</v>
      </c>
      <c r="E74" s="269" t="s">
        <v>269</v>
      </c>
      <c r="F74" s="270" t="s">
        <v>270</v>
      </c>
      <c r="G74" s="271" t="s">
        <v>268</v>
      </c>
      <c r="H74" s="273" t="s">
        <v>269</v>
      </c>
      <c r="I74" s="274" t="s">
        <v>268</v>
      </c>
      <c r="J74" s="272" t="s">
        <v>269</v>
      </c>
      <c r="K74" s="270" t="s">
        <v>270</v>
      </c>
      <c r="L74" s="271" t="s">
        <v>268</v>
      </c>
      <c r="M74" s="272" t="s">
        <v>269</v>
      </c>
      <c r="N74" s="273" t="s">
        <v>270</v>
      </c>
      <c r="O74" s="274" t="s">
        <v>268</v>
      </c>
      <c r="P74" s="272" t="s">
        <v>269</v>
      </c>
      <c r="Q74" s="270" t="s">
        <v>270</v>
      </c>
    </row>
    <row r="75" spans="2:17" ht="15" thickBot="1" x14ac:dyDescent="0.3">
      <c r="C75" s="158" t="s">
        <v>271</v>
      </c>
      <c r="D75" s="163">
        <f>SubSegments!D93</f>
        <v>2334289388.6311235</v>
      </c>
      <c r="E75" s="164">
        <f>SubSegments!E93</f>
        <v>20328123.022590637</v>
      </c>
      <c r="F75" s="177">
        <f>SubSegments!F93</f>
        <v>8.7849884631688857E-3</v>
      </c>
      <c r="G75" s="201">
        <f>SubSegments!G93</f>
        <v>99.999999999999986</v>
      </c>
      <c r="H75" s="216">
        <f>SubSegments!H93</f>
        <v>-1.4210854715202004E-14</v>
      </c>
      <c r="I75" s="197">
        <f>SubSegments!I93</f>
        <v>2.4728122554029524</v>
      </c>
      <c r="J75" s="201">
        <f>SubSegments!J93</f>
        <v>4.0896786305438582E-2</v>
      </c>
      <c r="K75" s="191">
        <f>SubSegments!K93</f>
        <v>1.6816697301002579E-2</v>
      </c>
      <c r="L75" s="192">
        <f>SubSegments!L93</f>
        <v>5772259407.8641062</v>
      </c>
      <c r="M75" s="176">
        <f>SubSegments!M93</f>
        <v>144901211.13825417</v>
      </c>
      <c r="N75" s="178">
        <f>SubSegments!N93</f>
        <v>2.5749420255949156E-2</v>
      </c>
      <c r="O75" s="182">
        <f>SubSegments!O93</f>
        <v>1305835933.5230393</v>
      </c>
      <c r="P75" s="164">
        <f>SubSegments!P93</f>
        <v>19137716.654398441</v>
      </c>
      <c r="Q75" s="178">
        <f>SubSegments!Q93</f>
        <v>1.4873508335911693E-2</v>
      </c>
    </row>
    <row r="76" spans="2:17" x14ac:dyDescent="0.25">
      <c r="B76" s="435" t="s">
        <v>272</v>
      </c>
      <c r="C76" s="18" t="s">
        <v>26</v>
      </c>
      <c r="D76" s="275">
        <f>SubSegments!D94</f>
        <v>3934346.1698125429</v>
      </c>
      <c r="E76" s="276">
        <f>SubSegments!E94</f>
        <v>499774.68932289677</v>
      </c>
      <c r="F76" s="277">
        <f>SubSegments!F94</f>
        <v>0.14551296782201398</v>
      </c>
      <c r="G76" s="278">
        <f>SubSegments!G94</f>
        <v>0.16854577624241038</v>
      </c>
      <c r="H76" s="279">
        <f>SubSegments!H94</f>
        <v>2.0117557864847702E-2</v>
      </c>
      <c r="I76" s="280">
        <f>SubSegments!I94</f>
        <v>4.6507830054679484</v>
      </c>
      <c r="J76" s="278">
        <f>SubSegments!J94</f>
        <v>0.11989943107986711</v>
      </c>
      <c r="K76" s="281">
        <f>SubSegments!K94</f>
        <v>2.6462704042458238E-2</v>
      </c>
      <c r="L76" s="282">
        <f>SubSegments!L94</f>
        <v>18297790.304192089</v>
      </c>
      <c r="M76" s="283">
        <f>SubSegments!M94</f>
        <v>2736146.798179796</v>
      </c>
      <c r="N76" s="284">
        <f>SubSegments!N94</f>
        <v>0.17582633846628581</v>
      </c>
      <c r="O76" s="285">
        <f>SubSegments!O94</f>
        <v>4473564.5077831857</v>
      </c>
      <c r="P76" s="276">
        <f>SubSegments!P94</f>
        <v>615630.90911928657</v>
      </c>
      <c r="Q76" s="284">
        <f>SubSegments!Q94</f>
        <v>0.15957529941222817</v>
      </c>
    </row>
    <row r="77" spans="2:17" x14ac:dyDescent="0.25">
      <c r="B77" s="436"/>
      <c r="C77" s="18" t="s">
        <v>273</v>
      </c>
      <c r="D77" s="286">
        <f>SubSegments!D95</f>
        <v>155389154.42561996</v>
      </c>
      <c r="E77" s="287">
        <f>SubSegments!E95</f>
        <v>-1399221.4163904488</v>
      </c>
      <c r="F77" s="288">
        <f>SubSegments!F95</f>
        <v>-8.9242675605007236E-3</v>
      </c>
      <c r="G77" s="289">
        <f>SubSegments!G95</f>
        <v>6.6568076427209153</v>
      </c>
      <c r="H77" s="290">
        <f>SubSegments!H95</f>
        <v>-0.11894864033759589</v>
      </c>
      <c r="I77" s="291">
        <f>SubSegments!I95</f>
        <v>2.6894363913991755</v>
      </c>
      <c r="J77" s="289">
        <f>SubSegments!J95</f>
        <v>4.8789987520647671E-4</v>
      </c>
      <c r="K77" s="292">
        <f>SubSegments!K95</f>
        <v>1.8144634482379323E-4</v>
      </c>
      <c r="L77" s="293">
        <f>SubSegments!L95</f>
        <v>417909246.74100858</v>
      </c>
      <c r="M77" s="294">
        <f>SubSegments!M95</f>
        <v>-3686619.9678583741</v>
      </c>
      <c r="N77" s="295">
        <f>SubSegments!N95</f>
        <v>-8.7444404914058839E-3</v>
      </c>
      <c r="O77" s="296">
        <f>SubSegments!O95</f>
        <v>83998764.662103012</v>
      </c>
      <c r="P77" s="287">
        <f>SubSegments!P95</f>
        <v>-107744.23368634284</v>
      </c>
      <c r="Q77" s="295">
        <f>SubSegments!Q95</f>
        <v>-1.2810451307620125E-3</v>
      </c>
    </row>
    <row r="78" spans="2:17" x14ac:dyDescent="0.25">
      <c r="B78" s="436"/>
      <c r="C78" s="18" t="s">
        <v>274</v>
      </c>
      <c r="D78" s="286">
        <f>SubSegments!D96</f>
        <v>3281619.853256667</v>
      </c>
      <c r="E78" s="287">
        <f>SubSegments!E96</f>
        <v>1049714.6729093883</v>
      </c>
      <c r="F78" s="288">
        <f>SubSegments!F96</f>
        <v>0.47032225300272629</v>
      </c>
      <c r="G78" s="289">
        <f>SubSegments!G96</f>
        <v>0.14058324855690144</v>
      </c>
      <c r="H78" s="290">
        <f>SubSegments!H96</f>
        <v>4.412937901642211E-2</v>
      </c>
      <c r="I78" s="291">
        <f>SubSegments!I96</f>
        <v>3.0854585757844446</v>
      </c>
      <c r="J78" s="289">
        <f>SubSegments!J96</f>
        <v>-0.161492258454905</v>
      </c>
      <c r="K78" s="292">
        <f>SubSegments!K96</f>
        <v>-4.9736588787226636E-2</v>
      </c>
      <c r="L78" s="293">
        <f>SubSegments!L96</f>
        <v>10125302.118695274</v>
      </c>
      <c r="M78" s="294">
        <f>SubSegments!M96</f>
        <v>2878415.7314235512</v>
      </c>
      <c r="N78" s="295">
        <f>SubSegments!N96</f>
        <v>0.39719343972042109</v>
      </c>
      <c r="O78" s="296">
        <f>SubSegments!O96</f>
        <v>1792914.7010614811</v>
      </c>
      <c r="P78" s="287">
        <f>SubSegments!P96</f>
        <v>540233.10269799666</v>
      </c>
      <c r="Q78" s="295">
        <f>SubSegments!Q96</f>
        <v>0.43126130646747146</v>
      </c>
    </row>
    <row r="79" spans="2:17" x14ac:dyDescent="0.25">
      <c r="B79" s="436"/>
      <c r="C79" s="18" t="s">
        <v>244</v>
      </c>
      <c r="D79" s="286">
        <f>SubSegments!D97</f>
        <v>1056254096.1402264</v>
      </c>
      <c r="E79" s="287">
        <f>SubSegments!E97</f>
        <v>-37308477.134857178</v>
      </c>
      <c r="F79" s="288">
        <f>SubSegments!F97</f>
        <v>-3.4116453915502012E-2</v>
      </c>
      <c r="G79" s="289">
        <f>SubSegments!G97</f>
        <v>45.249492255955296</v>
      </c>
      <c r="H79" s="290">
        <f>SubSegments!H97</f>
        <v>-2.0098369959323747</v>
      </c>
      <c r="I79" s="291">
        <f>SubSegments!I97</f>
        <v>1.9597660571023956</v>
      </c>
      <c r="J79" s="289">
        <f>SubSegments!J97</f>
        <v>-2.7256900977073117E-2</v>
      </c>
      <c r="K79" s="292">
        <f>SubSegments!K97</f>
        <v>-1.3717456492509741E-2</v>
      </c>
      <c r="L79" s="293">
        <f>SubSegments!L97</f>
        <v>2070010925.2909861</v>
      </c>
      <c r="M79" s="294">
        <f>SubSegments!M97</f>
        <v>-102923013.90306616</v>
      </c>
      <c r="N79" s="295">
        <f>SubSegments!N97</f>
        <v>-4.7365919435747146E-2</v>
      </c>
      <c r="O79" s="296">
        <f>SubSegments!O97</f>
        <v>472171228.62624633</v>
      </c>
      <c r="P79" s="287">
        <f>SubSegments!P97</f>
        <v>-17669554.620476365</v>
      </c>
      <c r="Q79" s="295">
        <f>SubSegments!Q97</f>
        <v>-3.6072036516356328E-2</v>
      </c>
    </row>
    <row r="80" spans="2:17" x14ac:dyDescent="0.25">
      <c r="B80" s="436"/>
      <c r="C80" s="18" t="s">
        <v>275</v>
      </c>
      <c r="D80" s="286">
        <f>SubSegments!D98</f>
        <v>197704301.37369344</v>
      </c>
      <c r="E80" s="287">
        <f>SubSegments!E98</f>
        <v>42689793.704940677</v>
      </c>
      <c r="F80" s="288">
        <f>SubSegments!F98</f>
        <v>0.27539224777698612</v>
      </c>
      <c r="G80" s="289">
        <f>SubSegments!G98</f>
        <v>8.4695711824158781</v>
      </c>
      <c r="H80" s="290">
        <f>SubSegments!H98</f>
        <v>1.7704742713020032</v>
      </c>
      <c r="I80" s="291">
        <f>SubSegments!I98</f>
        <v>3.2001958194206401</v>
      </c>
      <c r="J80" s="289">
        <f>SubSegments!J98</f>
        <v>0.13331450824586177</v>
      </c>
      <c r="K80" s="292">
        <f>SubSegments!K98</f>
        <v>4.3469079732594944E-2</v>
      </c>
      <c r="L80" s="293">
        <f>SubSegments!L98</f>
        <v>632692478.73757207</v>
      </c>
      <c r="M80" s="294">
        <f>SubSegments!M98</f>
        <v>157281382.20731491</v>
      </c>
      <c r="N80" s="295">
        <f>SubSegments!N98</f>
        <v>0.33083237508593755</v>
      </c>
      <c r="O80" s="296">
        <f>SubSegments!O98</f>
        <v>119890701.38032269</v>
      </c>
      <c r="P80" s="287">
        <f>SubSegments!P98</f>
        <v>27660918.591936484</v>
      </c>
      <c r="Q80" s="295">
        <f>SubSegments!Q98</f>
        <v>0.29991308399155864</v>
      </c>
    </row>
    <row r="81" spans="2:17" x14ac:dyDescent="0.25">
      <c r="B81" s="436"/>
      <c r="C81" s="18" t="s">
        <v>276</v>
      </c>
      <c r="D81" s="286">
        <f>SubSegments!D99</f>
        <v>521066758.05364931</v>
      </c>
      <c r="E81" s="287">
        <f>SubSegments!E99</f>
        <v>-7368335.3182519674</v>
      </c>
      <c r="F81" s="288">
        <f>SubSegments!F99</f>
        <v>-1.3943690361734344E-2</v>
      </c>
      <c r="G81" s="289">
        <f>SubSegments!G99</f>
        <v>22.32228619945078</v>
      </c>
      <c r="H81" s="290">
        <f>SubSegments!H99</f>
        <v>-0.5145305280293897</v>
      </c>
      <c r="I81" s="291">
        <f>SubSegments!I99</f>
        <v>1.9034733685329408</v>
      </c>
      <c r="J81" s="289">
        <f>SubSegments!J99</f>
        <v>5.1044847763054735E-2</v>
      </c>
      <c r="K81" s="292">
        <f>SubSegments!K99</f>
        <v>2.7555636933208109E-2</v>
      </c>
      <c r="L81" s="293">
        <f>SubSegments!L99</f>
        <v>991836697.18291867</v>
      </c>
      <c r="M81" s="294">
        <f>SubSegments!M99</f>
        <v>12948458.845111012</v>
      </c>
      <c r="N81" s="295">
        <f>SubSegments!N99</f>
        <v>1.322771930235675E-2</v>
      </c>
      <c r="O81" s="296">
        <f>SubSegments!O99</f>
        <v>267601808.31461471</v>
      </c>
      <c r="P81" s="287">
        <f>SubSegments!P99</f>
        <v>-3743426.9132267237</v>
      </c>
      <c r="Q81" s="295">
        <f>SubSegments!Q99</f>
        <v>-1.3795808539197185E-2</v>
      </c>
    </row>
    <row r="82" spans="2:17" x14ac:dyDescent="0.25">
      <c r="B82" s="436"/>
      <c r="C82" s="18" t="s">
        <v>277</v>
      </c>
      <c r="D82" s="286">
        <f>SubSegments!D100</f>
        <v>38865552.570975974</v>
      </c>
      <c r="E82" s="287">
        <f>SubSegments!E100</f>
        <v>1392246.2229246646</v>
      </c>
      <c r="F82" s="288">
        <f>SubSegments!F100</f>
        <v>3.7153012600316337E-2</v>
      </c>
      <c r="G82" s="289">
        <f>SubSegments!G100</f>
        <v>1.6649843314314836</v>
      </c>
      <c r="H82" s="290">
        <f>SubSegments!H100</f>
        <v>4.5540354343281964E-2</v>
      </c>
      <c r="I82" s="291">
        <f>SubSegments!I100</f>
        <v>3.2134188505368471</v>
      </c>
      <c r="J82" s="289">
        <f>SubSegments!J100</f>
        <v>-1.254284846014686E-2</v>
      </c>
      <c r="K82" s="292">
        <f>SubSegments!K100</f>
        <v>-3.88809590146301E-3</v>
      </c>
      <c r="L82" s="293">
        <f>SubSegments!L100</f>
        <v>124891299.26810502</v>
      </c>
      <c r="M82" s="294">
        <f>SubSegments!M100</f>
        <v>4003848.2545105666</v>
      </c>
      <c r="N82" s="295">
        <f>SubSegments!N100</f>
        <v>3.3120462222834962E-2</v>
      </c>
      <c r="O82" s="296">
        <f>SubSegments!O100</f>
        <v>27491645.485345192</v>
      </c>
      <c r="P82" s="287">
        <f>SubSegments!P100</f>
        <v>936545.64340202138</v>
      </c>
      <c r="Q82" s="295">
        <f>SubSegments!Q100</f>
        <v>3.5268014391825746E-2</v>
      </c>
    </row>
    <row r="83" spans="2:17" x14ac:dyDescent="0.25">
      <c r="B83" s="436"/>
      <c r="C83" s="18" t="s">
        <v>278</v>
      </c>
      <c r="D83" s="286">
        <f>SubSegments!D101</f>
        <v>707328.22712335084</v>
      </c>
      <c r="E83" s="287">
        <f>SubSegments!E101</f>
        <v>-332161.68747586617</v>
      </c>
      <c r="F83" s="288">
        <f>SubSegments!F101</f>
        <v>-0.31954296315028086</v>
      </c>
      <c r="G83" s="289">
        <f>SubSegments!G101</f>
        <v>3.030165113924212E-2</v>
      </c>
      <c r="H83" s="290">
        <f>SubSegments!H101</f>
        <v>-1.4620877601784519E-2</v>
      </c>
      <c r="I83" s="291">
        <f>SubSegments!I101</f>
        <v>11.611793385720118</v>
      </c>
      <c r="J83" s="289">
        <f>SubSegments!J101</f>
        <v>-0.44086490490060015</v>
      </c>
      <c r="K83" s="292">
        <f>SubSegments!K101</f>
        <v>-3.6578229820360686E-2</v>
      </c>
      <c r="L83" s="293">
        <f>SubSegments!L101</f>
        <v>8213349.2292440617</v>
      </c>
      <c r="M83" s="294">
        <f>SubSegments!M101</f>
        <v>-4315267.5079668136</v>
      </c>
      <c r="N83" s="295">
        <f>SubSegments!N101</f>
        <v>-0.34443287702705155</v>
      </c>
      <c r="O83" s="296">
        <f>SubSegments!O101</f>
        <v>1820179.3922193272</v>
      </c>
      <c r="P83" s="287">
        <f>SubSegments!P101</f>
        <v>-874416.17600158253</v>
      </c>
      <c r="Q83" s="295">
        <f>SubSegments!Q101</f>
        <v>-0.32450739039065163</v>
      </c>
    </row>
    <row r="84" spans="2:17" x14ac:dyDescent="0.25">
      <c r="B84" s="436"/>
      <c r="C84" s="18" t="s">
        <v>279</v>
      </c>
      <c r="D84" s="286">
        <f>SubSegments!D102</f>
        <v>4105514.9292498543</v>
      </c>
      <c r="E84" s="287">
        <f>SubSegments!E102</f>
        <v>511621.57797944685</v>
      </c>
      <c r="F84" s="288">
        <f>SubSegments!F102</f>
        <v>0.14235858662822964</v>
      </c>
      <c r="G84" s="289">
        <f>SubSegments!G102</f>
        <v>0.17587857569182605</v>
      </c>
      <c r="H84" s="290">
        <f>SubSegments!H102</f>
        <v>2.0565113678222557E-2</v>
      </c>
      <c r="I84" s="291">
        <f>SubSegments!I102</f>
        <v>4.6041910529810099</v>
      </c>
      <c r="J84" s="289">
        <f>SubSegments!J102</f>
        <v>-0.12624021374278804</v>
      </c>
      <c r="K84" s="292">
        <f>SubSegments!K102</f>
        <v>-2.668682972540461E-2</v>
      </c>
      <c r="L84" s="293">
        <f>SubSegments!L102</f>
        <v>18902575.105132144</v>
      </c>
      <c r="M84" s="294">
        <f>SubSegments!M102</f>
        <v>1901909.6270118356</v>
      </c>
      <c r="N84" s="295">
        <f>SubSegments!N102</f>
        <v>0.11187265754152829</v>
      </c>
      <c r="O84" s="296">
        <f>SubSegments!O102</f>
        <v>4227783.6508018682</v>
      </c>
      <c r="P84" s="287">
        <f>SubSegments!P102</f>
        <v>401146.68254396413</v>
      </c>
      <c r="Q84" s="295">
        <f>SubSegments!Q102</f>
        <v>0.10483008601847804</v>
      </c>
    </row>
    <row r="85" spans="2:17" x14ac:dyDescent="0.25">
      <c r="B85" s="436"/>
      <c r="C85" s="18" t="s">
        <v>280</v>
      </c>
      <c r="D85" s="286">
        <f>SubSegments!D103</f>
        <v>74986764.428536102</v>
      </c>
      <c r="E85" s="287">
        <f>SubSegments!E103</f>
        <v>-764999.2663282305</v>
      </c>
      <c r="F85" s="288">
        <f>SubSegments!F103</f>
        <v>-1.0098765084991603E-2</v>
      </c>
      <c r="G85" s="289">
        <f>SubSegments!G103</f>
        <v>3.2124022322917689</v>
      </c>
      <c r="H85" s="290">
        <f>SubSegments!H103</f>
        <v>-6.1281075235113391E-2</v>
      </c>
      <c r="I85" s="291">
        <f>SubSegments!I103</f>
        <v>6.1669101627848928</v>
      </c>
      <c r="J85" s="289">
        <f>SubSegments!J103</f>
        <v>-0.16598154542960231</v>
      </c>
      <c r="K85" s="292">
        <f>SubSegments!K103</f>
        <v>-2.6209440027895155E-2</v>
      </c>
      <c r="L85" s="293">
        <f>SubSegments!L103</f>
        <v>462436639.62869596</v>
      </c>
      <c r="M85" s="294">
        <f>SubSegments!M103</f>
        <v>-17291076.557134211</v>
      </c>
      <c r="N85" s="295">
        <f>SubSegments!N103</f>
        <v>-3.6043522135035942E-2</v>
      </c>
      <c r="O85" s="296">
        <f>SubSegments!O103</f>
        <v>119884133.93890296</v>
      </c>
      <c r="P85" s="287">
        <f>SubSegments!P103</f>
        <v>-2975844.4271529168</v>
      </c>
      <c r="Q85" s="295">
        <f>SubSegments!Q103</f>
        <v>-2.4221430499413891E-2</v>
      </c>
    </row>
    <row r="86" spans="2:17" ht="15" thickBot="1" x14ac:dyDescent="0.3">
      <c r="B86" s="436"/>
      <c r="C86" s="350" t="s">
        <v>281</v>
      </c>
      <c r="D86" s="298">
        <f>SubSegments!D104</f>
        <v>277955817.67637843</v>
      </c>
      <c r="E86" s="299">
        <f>SubSegments!E104</f>
        <v>21320032.195230901</v>
      </c>
      <c r="F86" s="300">
        <f>SubSegments!F104</f>
        <v>8.3075055784833526E-2</v>
      </c>
      <c r="G86" s="301">
        <f>SubSegments!G104</f>
        <v>11.907513225657834</v>
      </c>
      <c r="H86" s="302">
        <f>SubSegments!H104</f>
        <v>0.81675776248647303</v>
      </c>
      <c r="I86" s="303">
        <f>SubSegments!I104</f>
        <v>3.6578034614369703</v>
      </c>
      <c r="J86" s="301">
        <f>SubSegments!J104</f>
        <v>5.1228973348610207E-2</v>
      </c>
      <c r="K86" s="304">
        <f>SubSegments!K104</f>
        <v>1.4204329764380874E-2</v>
      </c>
      <c r="L86" s="305">
        <f>SubSegments!L104</f>
        <v>1016707752.0232004</v>
      </c>
      <c r="M86" s="306">
        <f>SubSegments!M104</f>
        <v>91131675.37637651</v>
      </c>
      <c r="N86" s="307">
        <f>SubSegments!N104</f>
        <v>9.8459411036776426E-2</v>
      </c>
      <c r="O86" s="308">
        <f>SubSegments!O104</f>
        <v>202439626.2549673</v>
      </c>
      <c r="P86" s="299">
        <f>SubSegments!P104</f>
        <v>14310645.486570776</v>
      </c>
      <c r="Q86" s="307">
        <f>SubSegments!Q104</f>
        <v>7.6068266718504418E-2</v>
      </c>
    </row>
    <row r="87" spans="2:17" s="160" customFormat="1" x14ac:dyDescent="0.25">
      <c r="B87" s="436"/>
      <c r="C87" s="227" t="s">
        <v>282</v>
      </c>
      <c r="D87" s="254">
        <f>'RFG vs SS'!E31</f>
        <v>1042958463.2540454</v>
      </c>
      <c r="E87" s="228">
        <f>'RFG vs SS'!F31</f>
        <v>-34817661.966610074</v>
      </c>
      <c r="F87" s="233">
        <f>'RFG vs SS'!G31</f>
        <v>-3.230509671893296E-2</v>
      </c>
      <c r="G87" s="234">
        <f>'RFG vs SS'!H31</f>
        <v>44.679912796316067</v>
      </c>
      <c r="H87" s="235">
        <f>'RFG vs SS'!I31</f>
        <v>-1.8971903401626875</v>
      </c>
      <c r="I87" s="236">
        <f>'RFG vs SS'!J31</f>
        <v>1.937612645776946</v>
      </c>
      <c r="J87" s="234">
        <f>'RFG vs SS'!K31</f>
        <v>-2.7419217732939538E-2</v>
      </c>
      <c r="K87" s="237">
        <f>'RFG vs SS'!L31</f>
        <v>-1.3953574108444272E-2</v>
      </c>
      <c r="L87" s="238">
        <f>'RFG vs SS'!M31</f>
        <v>2020849507.4211285</v>
      </c>
      <c r="M87" s="239">
        <f>'RFG vs SS'!N31</f>
        <v>-97014920.367679834</v>
      </c>
      <c r="N87" s="240">
        <f>'RFG vs SS'!O31</f>
        <v>-4.5807899266229177E-2</v>
      </c>
      <c r="O87" s="241">
        <f>'RFG vs SS'!P31</f>
        <v>460693204.64288455</v>
      </c>
      <c r="P87" s="242">
        <f>'RFG vs SS'!Q31</f>
        <v>-15812759.365140855</v>
      </c>
      <c r="Q87" s="240">
        <f>'RFG vs SS'!R31</f>
        <v>-3.3184808920617273E-2</v>
      </c>
    </row>
    <row r="88" spans="2:17" s="160" customFormat="1" ht="15" thickBot="1" x14ac:dyDescent="0.3">
      <c r="B88" s="437"/>
      <c r="C88" s="161" t="s">
        <v>283</v>
      </c>
      <c r="D88" s="253">
        <f>'RFG vs SS'!E32</f>
        <v>13295632.886182202</v>
      </c>
      <c r="E88" s="229">
        <f>'RFG vs SS'!F32</f>
        <v>-2490815.1682470292</v>
      </c>
      <c r="F88" s="243">
        <f>'RFG vs SS'!G32</f>
        <v>-0.15778186199068236</v>
      </c>
      <c r="G88" s="244">
        <f>'RFG vs SS'!H32</f>
        <v>0.56957945963927981</v>
      </c>
      <c r="H88" s="245">
        <f>'RFG vs SS'!I32</f>
        <v>-0.1126466557696858</v>
      </c>
      <c r="I88" s="246">
        <f>'RFG vs SS'!J32</f>
        <v>3.6975613188712151</v>
      </c>
      <c r="J88" s="244">
        <f>'RFG vs SS'!K32</f>
        <v>0.20915713729879304</v>
      </c>
      <c r="K88" s="247">
        <f>'RFG vs SS'!L32</f>
        <v>5.9957827823871608E-2</v>
      </c>
      <c r="L88" s="248">
        <f>'RFG vs SS'!M32</f>
        <v>49161417.86985936</v>
      </c>
      <c r="M88" s="249">
        <f>'RFG vs SS'!N32</f>
        <v>-5908093.5353873968</v>
      </c>
      <c r="N88" s="250">
        <f>'RFG vs SS'!O32</f>
        <v>-0.10728429188177802</v>
      </c>
      <c r="O88" s="251">
        <f>'RFG vs SS'!P32</f>
        <v>11478023.983361861</v>
      </c>
      <c r="P88" s="252">
        <f>'RFG vs SS'!Q32</f>
        <v>-1856795.2553354856</v>
      </c>
      <c r="Q88" s="250">
        <f>'RFG vs SS'!R32</f>
        <v>-0.13924412638058919</v>
      </c>
    </row>
    <row r="89" spans="2:17" x14ac:dyDescent="0.25">
      <c r="B89" s="438" t="s">
        <v>284</v>
      </c>
      <c r="C89" s="13" t="s">
        <v>31</v>
      </c>
      <c r="D89" s="162">
        <f>'Fat Content'!D37</f>
        <v>23097670.398583815</v>
      </c>
      <c r="E89" s="32">
        <f>'Fat Content'!E37</f>
        <v>3514504.6480193362</v>
      </c>
      <c r="F89" s="196">
        <f>'Fat Content'!F37</f>
        <v>0.17946560289508001</v>
      </c>
      <c r="G89" s="204">
        <f>'Fat Content'!G37</f>
        <v>0.989494726364188</v>
      </c>
      <c r="H89" s="219">
        <f>'Fat Content'!H37</f>
        <v>0.14318990520658603</v>
      </c>
      <c r="I89" s="200">
        <f>'Fat Content'!I37</f>
        <v>3.5536434805716874</v>
      </c>
      <c r="J89" s="204">
        <f>'Fat Content'!J37</f>
        <v>-1.9335678110845134E-2</v>
      </c>
      <c r="K89" s="186">
        <f>'Fat Content'!K37</f>
        <v>-5.411640329291703E-3</v>
      </c>
      <c r="L89" s="187">
        <f>'Fat Content'!L37</f>
        <v>82080885.828321025</v>
      </c>
      <c r="M89" s="188">
        <f>'Fat Content'!M37</f>
        <v>12110642.740528569</v>
      </c>
      <c r="N89" s="189">
        <f>'Fat Content'!N37</f>
        <v>0.17308275927144068</v>
      </c>
      <c r="O89" s="31">
        <f>'Fat Content'!O37</f>
        <v>12828265.160786547</v>
      </c>
      <c r="P89" s="32">
        <f>'Fat Content'!P37</f>
        <v>1668288.7102765217</v>
      </c>
      <c r="Q89" s="189">
        <f>'Fat Content'!Q37</f>
        <v>0.14948855113401954</v>
      </c>
    </row>
    <row r="90" spans="2:17" x14ac:dyDescent="0.25">
      <c r="B90" s="439"/>
      <c r="C90" s="18" t="s">
        <v>217</v>
      </c>
      <c r="D90" s="27">
        <f>'Fat Content'!D38</f>
        <v>94533906.858961999</v>
      </c>
      <c r="E90" s="309">
        <f>'Fat Content'!E38</f>
        <v>-6643189.7800404429</v>
      </c>
      <c r="F90" s="310">
        <f>'Fat Content'!F38</f>
        <v>-6.5659027593400823E-2</v>
      </c>
      <c r="G90" s="311">
        <f>'Fat Content'!G38</f>
        <v>4.0497937967493689</v>
      </c>
      <c r="H90" s="215">
        <f>'Fat Content'!H38</f>
        <v>-0.32266905052282002</v>
      </c>
      <c r="I90" s="312">
        <f>'Fat Content'!I38</f>
        <v>1.9579660865689679</v>
      </c>
      <c r="J90" s="311">
        <f>'Fat Content'!J38</f>
        <v>4.8537667958928665E-2</v>
      </c>
      <c r="K90" s="313">
        <f>'Fat Content'!K38</f>
        <v>2.5419998721010691E-2</v>
      </c>
      <c r="L90" s="180">
        <f>'Fat Content'!L38</f>
        <v>185094183.66071713</v>
      </c>
      <c r="M90" s="314">
        <f>'Fat Content'!M38</f>
        <v>-8096239.9742484093</v>
      </c>
      <c r="N90" s="173">
        <f>'Fat Content'!N38</f>
        <v>-4.190808126983718E-2</v>
      </c>
      <c r="O90" s="315">
        <f>'Fat Content'!O38</f>
        <v>52273103.999852933</v>
      </c>
      <c r="P90" s="309">
        <f>'Fat Content'!P38</f>
        <v>-2988978.269923307</v>
      </c>
      <c r="Q90" s="173">
        <f>'Fat Content'!Q38</f>
        <v>-5.408732619469226E-2</v>
      </c>
    </row>
    <row r="91" spans="2:17" x14ac:dyDescent="0.25">
      <c r="B91" s="439"/>
      <c r="C91" s="18" t="s">
        <v>218</v>
      </c>
      <c r="D91" s="27">
        <f>'Fat Content'!D39</f>
        <v>2887223.6593573773</v>
      </c>
      <c r="E91" s="309">
        <f>'Fat Content'!E39</f>
        <v>2667098.958733412</v>
      </c>
      <c r="F91" s="310">
        <f>'Fat Content'!F39</f>
        <v>12.116309306376126</v>
      </c>
      <c r="G91" s="311">
        <f>'Fat Content'!G39</f>
        <v>0.12368747737188258</v>
      </c>
      <c r="H91" s="215">
        <f>'Fat Content'!H39</f>
        <v>0.11417458258424765</v>
      </c>
      <c r="I91" s="312">
        <f>'Fat Content'!I39</f>
        <v>2.4060202630351948</v>
      </c>
      <c r="J91" s="311">
        <f>'Fat Content'!J39</f>
        <v>-1.0612884429448233</v>
      </c>
      <c r="K91" s="313">
        <f>'Fat Content'!K39</f>
        <v>-0.3060842090911704</v>
      </c>
      <c r="L91" s="180">
        <f>'Fat Content'!L39</f>
        <v>6946718.6283284752</v>
      </c>
      <c r="M91" s="314">
        <f>'Fat Content'!M39</f>
        <v>6183478.3374537546</v>
      </c>
      <c r="N91" s="173">
        <f>'Fat Content'!N39</f>
        <v>8.1016141461388322</v>
      </c>
      <c r="O91" s="315">
        <f>'Fat Content'!O39</f>
        <v>1762797.9828425075</v>
      </c>
      <c r="P91" s="309">
        <f>'Fat Content'!P39</f>
        <v>1542667.9172959949</v>
      </c>
      <c r="Q91" s="173">
        <f>'Fat Content'!Q39</f>
        <v>7.0079837275569039</v>
      </c>
    </row>
    <row r="92" spans="2:17" ht="15" thickBot="1" x14ac:dyDescent="0.3">
      <c r="B92" s="440"/>
      <c r="C92" s="21" t="s">
        <v>219</v>
      </c>
      <c r="D92" s="316">
        <f>'Fat Content'!D40</f>
        <v>2213770587.71422</v>
      </c>
      <c r="E92" s="317">
        <f>'Fat Content'!E40</f>
        <v>20789709.19588089</v>
      </c>
      <c r="F92" s="318">
        <f>'Fat Content'!F40</f>
        <v>9.4801142132744931E-3</v>
      </c>
      <c r="G92" s="319">
        <f>'Fat Content'!G40</f>
        <v>94.837023999514543</v>
      </c>
      <c r="H92" s="320">
        <f>'Fat Content'!H40</f>
        <v>6.5304562732094951E-2</v>
      </c>
      <c r="I92" s="321">
        <f>'Fat Content'!I40</f>
        <v>2.4836076738302535</v>
      </c>
      <c r="J92" s="319">
        <f>'Fat Content'!J40</f>
        <v>3.7879878275576484E-2</v>
      </c>
      <c r="K92" s="322">
        <f>'Fat Content'!K40</f>
        <v>1.5488182431596213E-2</v>
      </c>
      <c r="L92" s="323">
        <f>'Fat Content'!L40</f>
        <v>5498137619.746747</v>
      </c>
      <c r="M92" s="324">
        <f>'Fat Content'!M40</f>
        <v>134703330.03453064</v>
      </c>
      <c r="N92" s="325">
        <f>'Fat Content'!N40</f>
        <v>2.5115126383278272E-2</v>
      </c>
      <c r="O92" s="326">
        <f>'Fat Content'!O40</f>
        <v>1238971766.3795578</v>
      </c>
      <c r="P92" s="317">
        <f>'Fat Content'!P40</f>
        <v>18915738.296749115</v>
      </c>
      <c r="Q92" s="325">
        <f>'Fat Content'!Q40</f>
        <v>1.5503991506417318E-2</v>
      </c>
    </row>
    <row r="93" spans="2:17" ht="15" thickBot="1" x14ac:dyDescent="0.3">
      <c r="B93" s="438" t="s">
        <v>198</v>
      </c>
      <c r="C93" s="158" t="s">
        <v>198</v>
      </c>
      <c r="D93" s="163">
        <f>Flavors!D142</f>
        <v>1296195840.9582062</v>
      </c>
      <c r="E93" s="164">
        <f>Flavors!E142</f>
        <v>6349967.2724814415</v>
      </c>
      <c r="F93" s="177">
        <f>Flavors!F142</f>
        <v>4.9230434442034988E-3</v>
      </c>
      <c r="G93" s="201">
        <f>Flavors!G142</f>
        <v>55.528498191833989</v>
      </c>
      <c r="H93" s="216">
        <f>Flavors!H142</f>
        <v>-0.21339744212412626</v>
      </c>
      <c r="I93" s="197">
        <f>Flavors!I142</f>
        <v>2.2212207026690374</v>
      </c>
      <c r="J93" s="201">
        <f>Flavors!J142</f>
        <v>2.8243863749643605E-2</v>
      </c>
      <c r="K93" s="191">
        <f>Flavors!K142</f>
        <v>1.2879234859389115E-2</v>
      </c>
      <c r="L93" s="192">
        <f>Flavors!L142</f>
        <v>2879137036.6498704</v>
      </c>
      <c r="M93" s="176">
        <f>Flavors!M142</f>
        <v>50534909.881326199</v>
      </c>
      <c r="N93" s="178">
        <f>Flavors!N142</f>
        <v>1.7865683336333472E-2</v>
      </c>
      <c r="O93" s="182">
        <f>Flavors!O142</f>
        <v>625923460.05895042</v>
      </c>
      <c r="P93" s="164">
        <f>Flavors!P142</f>
        <v>10639016.42719686</v>
      </c>
      <c r="Q93" s="178">
        <f>Flavors!Q142</f>
        <v>1.7291216342801428E-2</v>
      </c>
    </row>
    <row r="94" spans="2:17" x14ac:dyDescent="0.25">
      <c r="B94" s="439"/>
      <c r="C94" s="221" t="s">
        <v>31</v>
      </c>
      <c r="D94" s="327">
        <f>Flavors!D143</f>
        <v>103331909.26127453</v>
      </c>
      <c r="E94" s="328">
        <f>Flavors!E143</f>
        <v>15052124.508825839</v>
      </c>
      <c r="F94" s="329">
        <f>Flavors!F143</f>
        <v>0.17050477129089653</v>
      </c>
      <c r="G94" s="330">
        <f>Flavors!G143</f>
        <v>4.4266966111631314</v>
      </c>
      <c r="H94" s="331">
        <f>Flavors!H143</f>
        <v>0.61160315802217768</v>
      </c>
      <c r="I94" s="332">
        <f>Flavors!I143</f>
        <v>2.6546136657903858</v>
      </c>
      <c r="J94" s="330">
        <f>Flavors!J143</f>
        <v>0.18272954153935439</v>
      </c>
      <c r="K94" s="333">
        <f>Flavors!K143</f>
        <v>7.3923182622777889E-2</v>
      </c>
      <c r="L94" s="334">
        <f>Flavors!L143</f>
        <v>274306298.43719149</v>
      </c>
      <c r="M94" s="335">
        <f>Flavors!M143</f>
        <v>56088900.015315294</v>
      </c>
      <c r="N94" s="336">
        <f>Flavors!N143</f>
        <v>0.25703220925986625</v>
      </c>
      <c r="O94" s="337">
        <f>Flavors!O143</f>
        <v>61161605.9221671</v>
      </c>
      <c r="P94" s="328">
        <f>Flavors!P143</f>
        <v>10207777.089807399</v>
      </c>
      <c r="Q94" s="336">
        <f>Flavors!Q143</f>
        <v>0.20033385760648972</v>
      </c>
    </row>
    <row r="95" spans="2:17" x14ac:dyDescent="0.25">
      <c r="B95" s="439"/>
      <c r="C95" s="18" t="s">
        <v>199</v>
      </c>
      <c r="D95" s="286">
        <f>Flavors!D144</f>
        <v>8354993.4704174893</v>
      </c>
      <c r="E95" s="287">
        <f>Flavors!E144</f>
        <v>71704.413204560988</v>
      </c>
      <c r="F95" s="288">
        <f>Flavors!F144</f>
        <v>8.6565146657682033E-3</v>
      </c>
      <c r="G95" s="289">
        <f>Flavors!G144</f>
        <v>0.35792449347152422</v>
      </c>
      <c r="H95" s="290">
        <f>Flavors!H144</f>
        <v>-4.558927463454987E-5</v>
      </c>
      <c r="I95" s="291">
        <f>Flavors!I144</f>
        <v>1.9948581305391981</v>
      </c>
      <c r="J95" s="289">
        <f>Flavors!J144</f>
        <v>-0.26135051339494964</v>
      </c>
      <c r="K95" s="292">
        <f>Flavors!K144</f>
        <v>-0.11583614578270258</v>
      </c>
      <c r="L95" s="293">
        <f>Flavors!L144</f>
        <v>16667026.65506424</v>
      </c>
      <c r="M95" s="294">
        <f>Flavors!M144</f>
        <v>-2021801.716024708</v>
      </c>
      <c r="N95" s="295">
        <f>Flavors!N144</f>
        <v>-0.10818236841172847</v>
      </c>
      <c r="O95" s="296">
        <f>Flavors!O144</f>
        <v>4198158.0961686559</v>
      </c>
      <c r="P95" s="287">
        <f>Flavors!P144</f>
        <v>-153885.52070142049</v>
      </c>
      <c r="Q95" s="295">
        <f>Flavors!Q144</f>
        <v>-3.5359370045122074E-2</v>
      </c>
    </row>
    <row r="96" spans="2:17" x14ac:dyDescent="0.25">
      <c r="B96" s="439"/>
      <c r="C96" s="18" t="s">
        <v>200</v>
      </c>
      <c r="D96" s="286">
        <f>Flavors!D145</f>
        <v>157218930.56626639</v>
      </c>
      <c r="E96" s="287">
        <f>Flavors!E145</f>
        <v>9631547.4823575914</v>
      </c>
      <c r="F96" s="288">
        <f>Flavors!F145</f>
        <v>6.525996518877028E-2</v>
      </c>
      <c r="G96" s="289">
        <f>Flavors!G145</f>
        <v>6.7351945021033952</v>
      </c>
      <c r="H96" s="290">
        <f>Flavors!H145</f>
        <v>0.3570677254178829</v>
      </c>
      <c r="I96" s="291">
        <f>Flavors!I145</f>
        <v>2.3794827943334425</v>
      </c>
      <c r="J96" s="289">
        <f>Flavors!J145</f>
        <v>4.4441908854045753E-2</v>
      </c>
      <c r="K96" s="292">
        <f>Flavors!K145</f>
        <v>1.9032604152848305E-2</v>
      </c>
      <c r="L96" s="293">
        <f>Flavors!L145</f>
        <v>374099740.22593498</v>
      </c>
      <c r="M96" s="294">
        <f>Flavors!M145</f>
        <v>29477166.544097662</v>
      </c>
      <c r="N96" s="295">
        <f>Flavors!N145</f>
        <v>8.5534636426085053E-2</v>
      </c>
      <c r="O96" s="296">
        <f>Flavors!O145</f>
        <v>79884925.64961262</v>
      </c>
      <c r="P96" s="287">
        <f>Flavors!P145</f>
        <v>5778089.8434749842</v>
      </c>
      <c r="Q96" s="295">
        <f>Flavors!Q145</f>
        <v>7.7969728171775943E-2</v>
      </c>
    </row>
    <row r="97" spans="2:17" x14ac:dyDescent="0.25">
      <c r="B97" s="439"/>
      <c r="C97" s="18" t="s">
        <v>201</v>
      </c>
      <c r="D97" s="286">
        <f>Flavors!D146</f>
        <v>37119720.232259177</v>
      </c>
      <c r="E97" s="287">
        <f>Flavors!E146</f>
        <v>-749440.51472046226</v>
      </c>
      <c r="F97" s="288">
        <f>Flavors!F146</f>
        <v>-1.9790259407326212E-2</v>
      </c>
      <c r="G97" s="289">
        <f>Flavors!G146</f>
        <v>1.5901935900941127</v>
      </c>
      <c r="H97" s="290">
        <f>Flavors!H146</f>
        <v>-4.6357605028018556E-2</v>
      </c>
      <c r="I97" s="291">
        <f>Flavors!I146</f>
        <v>2.1675425995428936</v>
      </c>
      <c r="J97" s="289">
        <f>Flavors!J146</f>
        <v>-7.4141513013169735E-2</v>
      </c>
      <c r="K97" s="292">
        <f>Flavors!K146</f>
        <v>-3.30740234977311E-2</v>
      </c>
      <c r="L97" s="293">
        <f>Flavors!L146</f>
        <v>80458574.886536002</v>
      </c>
      <c r="M97" s="294">
        <f>Flavors!M146</f>
        <v>-4432121.1157999635</v>
      </c>
      <c r="N97" s="295">
        <f>Flavors!N146</f>
        <v>-5.2209739400393224E-2</v>
      </c>
      <c r="O97" s="296">
        <f>Flavors!O146</f>
        <v>19459349.134941425</v>
      </c>
      <c r="P97" s="287">
        <f>Flavors!P146</f>
        <v>-328583.46721410751</v>
      </c>
      <c r="Q97" s="295">
        <f>Flavors!Q146</f>
        <v>-1.6605244914686762E-2</v>
      </c>
    </row>
    <row r="98" spans="2:17" x14ac:dyDescent="0.25">
      <c r="B98" s="439"/>
      <c r="C98" s="18" t="s">
        <v>202</v>
      </c>
      <c r="D98" s="286">
        <f>Flavors!D147</f>
        <v>11411333.876039889</v>
      </c>
      <c r="E98" s="287">
        <f>Flavors!E147</f>
        <v>949990.94426558353</v>
      </c>
      <c r="F98" s="288">
        <f>Flavors!F147</f>
        <v>9.0809655171533457E-2</v>
      </c>
      <c r="G98" s="289">
        <f>Flavors!G147</f>
        <v>0.48885686289015501</v>
      </c>
      <c r="H98" s="290">
        <f>Flavors!H147</f>
        <v>3.6760145142239409E-2</v>
      </c>
      <c r="I98" s="291">
        <f>Flavors!I147</f>
        <v>2.3192230729838212</v>
      </c>
      <c r="J98" s="289">
        <f>Flavors!J147</f>
        <v>-0.19283912132127146</v>
      </c>
      <c r="K98" s="292">
        <f>Flavors!K147</f>
        <v>-7.6765265509127337E-2</v>
      </c>
      <c r="L98" s="293">
        <f>Flavors!L147</f>
        <v>26465428.818833608</v>
      </c>
      <c r="M98" s="294">
        <f>Flavors!M147</f>
        <v>185884.73826257512</v>
      </c>
      <c r="N98" s="295">
        <f>Flavors!N147</f>
        <v>7.0733623723709593E-3</v>
      </c>
      <c r="O98" s="296">
        <f>Flavors!O147</f>
        <v>6258316.0653968984</v>
      </c>
      <c r="P98" s="287">
        <f>Flavors!P147</f>
        <v>586120.5607643621</v>
      </c>
      <c r="Q98" s="295">
        <f>Flavors!Q147</f>
        <v>0.10333222123350153</v>
      </c>
    </row>
    <row r="99" spans="2:17" x14ac:dyDescent="0.25">
      <c r="B99" s="439"/>
      <c r="C99" s="18" t="s">
        <v>203</v>
      </c>
      <c r="D99" s="286">
        <f>Flavors!D148</f>
        <v>26496661.570508648</v>
      </c>
      <c r="E99" s="287">
        <f>Flavors!E148</f>
        <v>-1198794.0532187</v>
      </c>
      <c r="F99" s="288">
        <f>Flavors!F148</f>
        <v>-4.3284864835069367E-2</v>
      </c>
      <c r="G99" s="289">
        <f>Flavors!G148</f>
        <v>1.135106114072979</v>
      </c>
      <c r="H99" s="290">
        <f>Flavors!H148</f>
        <v>-6.1778900181739038E-2</v>
      </c>
      <c r="I99" s="291">
        <f>Flavors!I148</f>
        <v>2.0539746689170255</v>
      </c>
      <c r="J99" s="289">
        <f>Flavors!J148</f>
        <v>-9.9135838807225873E-2</v>
      </c>
      <c r="K99" s="292">
        <f>Flavors!K148</f>
        <v>-4.6043079745130382E-2</v>
      </c>
      <c r="L99" s="293">
        <f>Flavors!L148</f>
        <v>54423471.676691972</v>
      </c>
      <c r="M99" s="294">
        <f>Flavors!M148</f>
        <v>-5207904.8429660946</v>
      </c>
      <c r="N99" s="295">
        <f>Flavors!N148</f>
        <v>-8.733497609684153E-2</v>
      </c>
      <c r="O99" s="296">
        <f>Flavors!O148</f>
        <v>13560490.558203168</v>
      </c>
      <c r="P99" s="287">
        <f>Flavors!P148</f>
        <v>-774473.93022563495</v>
      </c>
      <c r="Q99" s="295">
        <f>Flavors!Q148</f>
        <v>-5.4026916554330569E-2</v>
      </c>
    </row>
    <row r="100" spans="2:17" x14ac:dyDescent="0.25">
      <c r="B100" s="439"/>
      <c r="C100" s="18" t="s">
        <v>204</v>
      </c>
      <c r="D100" s="286">
        <f>Flavors!D149</f>
        <v>167232159.20437393</v>
      </c>
      <c r="E100" s="287">
        <f>Flavors!E149</f>
        <v>-10124739.842160732</v>
      </c>
      <c r="F100" s="288">
        <f>Flavors!F149</f>
        <v>-5.7086811376332286E-2</v>
      </c>
      <c r="G100" s="289">
        <f>Flavors!G149</f>
        <v>7.1641571100334902</v>
      </c>
      <c r="H100" s="290">
        <f>Flavors!H149</f>
        <v>-0.50048713801500799</v>
      </c>
      <c r="I100" s="291">
        <f>Flavors!I149</f>
        <v>1.9921413353441189</v>
      </c>
      <c r="J100" s="289">
        <f>Flavors!J149</f>
        <v>-2.2087015080755279E-2</v>
      </c>
      <c r="K100" s="292">
        <f>Flavors!K149</f>
        <v>-1.0965497072909496E-2</v>
      </c>
      <c r="L100" s="293">
        <f>Flavors!L149</f>
        <v>333150096.94988173</v>
      </c>
      <c r="M100" s="294">
        <f>Flavors!M149</f>
        <v>-24087197.253090739</v>
      </c>
      <c r="N100" s="295">
        <f>Flavors!N149</f>
        <v>-6.7426323186193016E-2</v>
      </c>
      <c r="O100" s="296">
        <f>Flavors!O149</f>
        <v>74650001.337310269</v>
      </c>
      <c r="P100" s="287">
        <f>Flavors!P149</f>
        <v>-4538043.6126714498</v>
      </c>
      <c r="Q100" s="295">
        <f>Flavors!Q149</f>
        <v>-5.7307180844505715E-2</v>
      </c>
    </row>
    <row r="101" spans="2:17" x14ac:dyDescent="0.25">
      <c r="B101" s="439"/>
      <c r="C101" s="18" t="s">
        <v>205</v>
      </c>
      <c r="D101" s="286">
        <f>Flavors!D150</f>
        <v>4106763.5506418515</v>
      </c>
      <c r="E101" s="287">
        <f>Flavors!E150</f>
        <v>-756659.98147890996</v>
      </c>
      <c r="F101" s="288">
        <f>Flavors!F150</f>
        <v>-0.15558175768190977</v>
      </c>
      <c r="G101" s="289">
        <f>Flavors!G150</f>
        <v>0.17593206612013707</v>
      </c>
      <c r="H101" s="290">
        <f>Flavors!H150</f>
        <v>-3.4245329863272472E-2</v>
      </c>
      <c r="I101" s="291">
        <f>Flavors!I150</f>
        <v>2.0849223899845506</v>
      </c>
      <c r="J101" s="289">
        <f>Flavors!J150</f>
        <v>0.17809255865934204</v>
      </c>
      <c r="K101" s="292">
        <f>Flavors!K150</f>
        <v>9.3397195561793406E-2</v>
      </c>
      <c r="L101" s="293">
        <f>Flavors!L150</f>
        <v>8562283.2771056481</v>
      </c>
      <c r="M101" s="294">
        <f>Flavors!M150</f>
        <v>-711437.79631123319</v>
      </c>
      <c r="N101" s="295">
        <f>Flavors!N150</f>
        <v>-7.6715461968181187E-2</v>
      </c>
      <c r="O101" s="296">
        <f>Flavors!O150</f>
        <v>2075775.1473910662</v>
      </c>
      <c r="P101" s="287">
        <f>Flavors!P150</f>
        <v>-356064.7604704129</v>
      </c>
      <c r="Q101" s="295">
        <f>Flavors!Q150</f>
        <v>-0.14641784573044964</v>
      </c>
    </row>
    <row r="102" spans="2:17" x14ac:dyDescent="0.25">
      <c r="B102" s="439"/>
      <c r="C102" s="18" t="s">
        <v>206</v>
      </c>
      <c r="D102" s="286">
        <f>Flavors!D151</f>
        <v>1637458.54396644</v>
      </c>
      <c r="E102" s="287">
        <f>Flavors!E151</f>
        <v>-2654240.5487116831</v>
      </c>
      <c r="F102" s="288">
        <f>Flavors!F151</f>
        <v>-0.61845914436078819</v>
      </c>
      <c r="G102" s="289">
        <f>Flavors!G151</f>
        <v>7.0148052419785029E-2</v>
      </c>
      <c r="H102" s="290">
        <f>Flavors!H151</f>
        <v>-0.11532173726355605</v>
      </c>
      <c r="I102" s="291">
        <f>Flavors!I151</f>
        <v>2.0314200729154135</v>
      </c>
      <c r="J102" s="289">
        <f>Flavors!J151</f>
        <v>-4.577529267235958E-2</v>
      </c>
      <c r="K102" s="292">
        <f>Flavors!K151</f>
        <v>-2.2037066628736092E-2</v>
      </c>
      <c r="L102" s="293">
        <f>Flavors!L151</f>
        <v>3326366.1547802724</v>
      </c>
      <c r="M102" s="294">
        <f>Flavors!M151</f>
        <v>-5588331.3110279758</v>
      </c>
      <c r="N102" s="295">
        <f>Flavors!N151</f>
        <v>-0.62686718561809451</v>
      </c>
      <c r="O102" s="296">
        <f>Flavors!O151</f>
        <v>818729.27198322001</v>
      </c>
      <c r="P102" s="287">
        <f>Flavors!P151</f>
        <v>-1327120.2743558416</v>
      </c>
      <c r="Q102" s="295">
        <f>Flavors!Q151</f>
        <v>-0.61845914436078819</v>
      </c>
    </row>
    <row r="103" spans="2:17" x14ac:dyDescent="0.25">
      <c r="B103" s="439"/>
      <c r="C103" s="18" t="s">
        <v>207</v>
      </c>
      <c r="D103" s="286">
        <f>Flavors!D152</f>
        <v>3822.2851115673789</v>
      </c>
      <c r="E103" s="287">
        <f>Flavors!E152</f>
        <v>-354195.24912494572</v>
      </c>
      <c r="F103" s="288">
        <f>Flavors!F152</f>
        <v>-0.98932374885012675</v>
      </c>
      <c r="G103" s="289">
        <f>Flavors!G152</f>
        <v>1.637451264690385E-4</v>
      </c>
      <c r="H103" s="290">
        <f>Flavors!H152</f>
        <v>-1.5308317416564087E-2</v>
      </c>
      <c r="I103" s="291">
        <f>Flavors!I152</f>
        <v>2.4067276688587476</v>
      </c>
      <c r="J103" s="289">
        <f>Flavors!J152</f>
        <v>-0.50566757963534847</v>
      </c>
      <c r="K103" s="292">
        <f>Flavors!K152</f>
        <v>-0.17362601449676604</v>
      </c>
      <c r="L103" s="293">
        <f>Flavors!L152</f>
        <v>9199.199336276055</v>
      </c>
      <c r="M103" s="294">
        <f>Flavors!M152</f>
        <v>-1033489.366251717</v>
      </c>
      <c r="N103" s="295">
        <f>Flavors!N152</f>
        <v>-0.99117742378704576</v>
      </c>
      <c r="O103" s="296">
        <f>Flavors!O152</f>
        <v>2078.0238913297653</v>
      </c>
      <c r="P103" s="287">
        <f>Flavors!P152</f>
        <v>-223444.83232064699</v>
      </c>
      <c r="Q103" s="295">
        <f>Flavors!Q152</f>
        <v>-0.99078575038364824</v>
      </c>
    </row>
    <row r="104" spans="2:17" x14ac:dyDescent="0.25">
      <c r="B104" s="439"/>
      <c r="C104" s="18" t="s">
        <v>208</v>
      </c>
      <c r="D104" s="286">
        <f>Flavors!D153</f>
        <v>32901965.225770041</v>
      </c>
      <c r="E104" s="287">
        <f>Flavors!E153</f>
        <v>854830.40525532514</v>
      </c>
      <c r="F104" s="288">
        <f>Flavors!F153</f>
        <v>2.6674160109568121E-2</v>
      </c>
      <c r="G104" s="289">
        <f>Flavors!G153</f>
        <v>1.4095066955286313</v>
      </c>
      <c r="H104" s="290">
        <f>Flavors!H153</f>
        <v>2.4559795300944876E-2</v>
      </c>
      <c r="I104" s="291">
        <f>Flavors!I153</f>
        <v>2.2056709000046602</v>
      </c>
      <c r="J104" s="289">
        <f>Flavors!J153</f>
        <v>5.4463081517059919E-3</v>
      </c>
      <c r="K104" s="292">
        <f>Flavors!K153</f>
        <v>2.4753419136722297E-3</v>
      </c>
      <c r="L104" s="293">
        <f>Flavors!L153</f>
        <v>72570907.251446232</v>
      </c>
      <c r="M104" s="294">
        <f>Flavors!M153</f>
        <v>2060013.12092264</v>
      </c>
      <c r="N104" s="295">
        <f>Flavors!N153</f>
        <v>2.92155296897714E-2</v>
      </c>
      <c r="O104" s="296">
        <f>Flavors!O153</f>
        <v>17538699.691937592</v>
      </c>
      <c r="P104" s="287">
        <f>Flavors!P153</f>
        <v>1014089.0194266792</v>
      </c>
      <c r="Q104" s="295">
        <f>Flavors!Q153</f>
        <v>6.1368406162430243E-2</v>
      </c>
    </row>
    <row r="105" spans="2:17" x14ac:dyDescent="0.25">
      <c r="B105" s="439"/>
      <c r="C105" s="18" t="s">
        <v>209</v>
      </c>
      <c r="D105" s="286">
        <f>Flavors!D154</f>
        <v>1000973827.4406471</v>
      </c>
      <c r="E105" s="287">
        <f>Flavors!E154</f>
        <v>14727596.264835238</v>
      </c>
      <c r="F105" s="288">
        <f>Flavors!F154</f>
        <v>1.4932981033830528E-2</v>
      </c>
      <c r="G105" s="289">
        <f>Flavors!G154</f>
        <v>42.881308218071425</v>
      </c>
      <c r="H105" s="290">
        <f>Flavors!H154</f>
        <v>0.25975504715238884</v>
      </c>
      <c r="I105" s="291">
        <f>Flavors!I154</f>
        <v>2.809927411907768</v>
      </c>
      <c r="J105" s="289">
        <f>Flavors!J154</f>
        <v>5.8215630236901017E-2</v>
      </c>
      <c r="K105" s="292">
        <f>Flavors!K154</f>
        <v>2.1156151100080657E-2</v>
      </c>
      <c r="L105" s="293">
        <f>Flavors!L154</f>
        <v>2812663796.3277102</v>
      </c>
      <c r="M105" s="294">
        <f>Flavors!M154</f>
        <v>98798422.372739315</v>
      </c>
      <c r="N105" s="295">
        <f>Flavors!N154</f>
        <v>3.6405056537037565E-2</v>
      </c>
      <c r="O105" s="296">
        <f>Flavors!O154</f>
        <v>660453124.3291477</v>
      </c>
      <c r="P105" s="287">
        <f>Flavors!P154</f>
        <v>8827283.6944154501</v>
      </c>
      <c r="Q105" s="295">
        <f>Flavors!Q154</f>
        <v>1.3546552552024358E-2</v>
      </c>
    </row>
    <row r="106" spans="2:17" x14ac:dyDescent="0.25">
      <c r="B106" s="439"/>
      <c r="C106" s="18" t="s">
        <v>210</v>
      </c>
      <c r="D106" s="286">
        <f>Flavors!D155</f>
        <v>29748303.233506016</v>
      </c>
      <c r="E106" s="287">
        <f>Flavors!E155</f>
        <v>-3837604.9341967031</v>
      </c>
      <c r="F106" s="288">
        <f>Flavors!F155</f>
        <v>-0.11426235417052281</v>
      </c>
      <c r="G106" s="289">
        <f>Flavors!G155</f>
        <v>1.2744051092547291</v>
      </c>
      <c r="H106" s="290">
        <f>Flavors!H155</f>
        <v>-0.17704132015947249</v>
      </c>
      <c r="I106" s="291">
        <f>Flavors!I155</f>
        <v>2.3526507627748052</v>
      </c>
      <c r="J106" s="289">
        <f>Flavors!J155</f>
        <v>1.8517476239307218E-2</v>
      </c>
      <c r="K106" s="292">
        <f>Flavors!K155</f>
        <v>7.9333414017638618E-3</v>
      </c>
      <c r="L106" s="293">
        <f>Flavors!L155</f>
        <v>69987368.293564141</v>
      </c>
      <c r="M106" s="294">
        <f>Flavors!M155</f>
        <v>-8406617.9191952348</v>
      </c>
      <c r="N106" s="295">
        <f>Flavors!N155</f>
        <v>-0.1072354950337629</v>
      </c>
      <c r="O106" s="296">
        <f>Flavors!O155</f>
        <v>16467214.55266978</v>
      </c>
      <c r="P106" s="287">
        <f>Flavors!P155</f>
        <v>-1704230.4114236515</v>
      </c>
      <c r="Q106" s="295">
        <f>Flavors!Q155</f>
        <v>-9.3786180173959274E-2</v>
      </c>
    </row>
    <row r="107" spans="2:17" x14ac:dyDescent="0.25">
      <c r="B107" s="439"/>
      <c r="C107" s="18" t="s">
        <v>211</v>
      </c>
      <c r="D107" s="286">
        <f>Flavors!D156</f>
        <v>179935.98323519566</v>
      </c>
      <c r="E107" s="287">
        <f>Flavors!E156</f>
        <v>-2202038.3094350542</v>
      </c>
      <c r="F107" s="288">
        <f>Flavors!F156</f>
        <v>-0.92445930932634746</v>
      </c>
      <c r="G107" s="289">
        <f>Flavors!G156</f>
        <v>7.708383721039571E-3</v>
      </c>
      <c r="H107" s="290">
        <f>Flavors!H156</f>
        <v>-9.5230862845986725E-2</v>
      </c>
      <c r="I107" s="291">
        <f>Flavors!I156</f>
        <v>2.1439254497853004</v>
      </c>
      <c r="J107" s="289">
        <f>Flavors!J156</f>
        <v>4.0402801287192425E-2</v>
      </c>
      <c r="K107" s="292">
        <f>Flavors!K156</f>
        <v>1.9207210017938042E-2</v>
      </c>
      <c r="L107" s="293">
        <f>Flavors!L156</f>
        <v>385769.33379007713</v>
      </c>
      <c r="M107" s="294">
        <f>Flavors!M156</f>
        <v>-4624767.5389820542</v>
      </c>
      <c r="N107" s="295">
        <f>Flavors!N156</f>
        <v>-0.92300838341567859</v>
      </c>
      <c r="O107" s="296">
        <f>Flavors!O156</f>
        <v>89967.991617597829</v>
      </c>
      <c r="P107" s="287">
        <f>Flavors!P156</f>
        <v>-1101019.1547175271</v>
      </c>
      <c r="Q107" s="295">
        <f>Flavors!Q156</f>
        <v>-0.92445930932634746</v>
      </c>
    </row>
    <row r="108" spans="2:17" x14ac:dyDescent="0.25">
      <c r="B108" s="439"/>
      <c r="C108" s="18" t="s">
        <v>212</v>
      </c>
      <c r="D108" s="286">
        <f>Flavors!D157</f>
        <v>262642206.36174738</v>
      </c>
      <c r="E108" s="287">
        <f>Flavors!E157</f>
        <v>15740504.709297359</v>
      </c>
      <c r="F108" s="288">
        <f>Flavors!F157</f>
        <v>6.3752111078822796E-2</v>
      </c>
      <c r="G108" s="289">
        <f>Flavors!G157</f>
        <v>11.251484397817801</v>
      </c>
      <c r="H108" s="290">
        <f>Flavors!H157</f>
        <v>0.5813964701567027</v>
      </c>
      <c r="I108" s="291">
        <f>Flavors!I157</f>
        <v>2.2708789556308249</v>
      </c>
      <c r="J108" s="289">
        <f>Flavors!J157</f>
        <v>2.9066382620374309E-2</v>
      </c>
      <c r="K108" s="292">
        <f>Flavors!K157</f>
        <v>1.2965572131367831E-2</v>
      </c>
      <c r="L108" s="293">
        <f>Flavors!L157</f>
        <v>596428659.28734052</v>
      </c>
      <c r="M108" s="294">
        <f>Flavors!M157</f>
        <v>42921320.225202918</v>
      </c>
      <c r="N108" s="295">
        <f>Flavors!N157</f>
        <v>7.754426580491014E-2</v>
      </c>
      <c r="O108" s="296">
        <f>Flavors!O157</f>
        <v>124032772.37960805</v>
      </c>
      <c r="P108" s="287">
        <f>Flavors!P157</f>
        <v>9557773.5318349153</v>
      </c>
      <c r="Q108" s="295">
        <f>Flavors!Q157</f>
        <v>8.3492235230722092E-2</v>
      </c>
    </row>
    <row r="109" spans="2:17" x14ac:dyDescent="0.25">
      <c r="B109" s="439"/>
      <c r="C109" s="18" t="s">
        <v>213</v>
      </c>
      <c r="D109" s="286">
        <f>Flavors!D158</f>
        <v>1958881.1056846522</v>
      </c>
      <c r="E109" s="287">
        <f>Flavors!E158</f>
        <v>-179081.84185920726</v>
      </c>
      <c r="F109" s="288">
        <f>Flavors!F158</f>
        <v>-8.3762836986927464E-2</v>
      </c>
      <c r="G109" s="289">
        <f>Flavors!G158</f>
        <v>8.3917663132306891E-2</v>
      </c>
      <c r="H109" s="290">
        <f>Flavors!H158</f>
        <v>-8.4764049672561848E-3</v>
      </c>
      <c r="I109" s="291">
        <f>Flavors!I158</f>
        <v>2.0040277087627247</v>
      </c>
      <c r="J109" s="289">
        <f>Flavors!J158</f>
        <v>-5.7409704969757058E-2</v>
      </c>
      <c r="K109" s="292">
        <f>Flavors!K158</f>
        <v>-2.7849356273111317E-2</v>
      </c>
      <c r="L109" s="293">
        <f>Flavors!L158</f>
        <v>3925652.0139638064</v>
      </c>
      <c r="M109" s="294">
        <f>Flavors!M158</f>
        <v>-481624.7952768812</v>
      </c>
      <c r="N109" s="295">
        <f>Flavors!N158</f>
        <v>-0.10927945217034335</v>
      </c>
      <c r="O109" s="296">
        <f>Flavors!O158</f>
        <v>979440.55284232611</v>
      </c>
      <c r="P109" s="287">
        <f>Flavors!P158</f>
        <v>-89540.920929603628</v>
      </c>
      <c r="Q109" s="295">
        <f>Flavors!Q158</f>
        <v>-8.3762836986927464E-2</v>
      </c>
    </row>
    <row r="110" spans="2:17" x14ac:dyDescent="0.25">
      <c r="B110" s="439"/>
      <c r="C110" s="18" t="s">
        <v>214</v>
      </c>
      <c r="D110" s="286">
        <f>Flavors!D159</f>
        <v>474099624.62399393</v>
      </c>
      <c r="E110" s="287">
        <f>Flavors!E159</f>
        <v>-17609096.238890946</v>
      </c>
      <c r="F110" s="288">
        <f>Flavors!F159</f>
        <v>-3.581204784814325E-2</v>
      </c>
      <c r="G110" s="289">
        <f>Flavors!G159</f>
        <v>20.310233466897433</v>
      </c>
      <c r="H110" s="290">
        <f>Flavors!H159</f>
        <v>-0.93941872784549929</v>
      </c>
      <c r="I110" s="291">
        <f>Flavors!I159</f>
        <v>2.1125962228568369</v>
      </c>
      <c r="J110" s="289">
        <f>Flavors!J159</f>
        <v>-8.2670029989313498E-3</v>
      </c>
      <c r="K110" s="292">
        <f>Flavors!K159</f>
        <v>-3.8979425444069429E-3</v>
      </c>
      <c r="L110" s="293">
        <f>Flavors!L159</f>
        <v>1001581076.2384938</v>
      </c>
      <c r="M110" s="294">
        <f>Flavors!M159</f>
        <v>-41265867.672177792</v>
      </c>
      <c r="N110" s="295">
        <f>Flavors!N159</f>
        <v>-3.9570397087640652E-2</v>
      </c>
      <c r="O110" s="296">
        <f>Flavors!O159</f>
        <v>214847194.7705878</v>
      </c>
      <c r="P110" s="287">
        <f>Flavors!P159</f>
        <v>-8563254.8806358278</v>
      </c>
      <c r="Q110" s="295">
        <f>Flavors!Q159</f>
        <v>-3.8329697173987702E-2</v>
      </c>
    </row>
    <row r="111" spans="2:17" ht="15" thickBot="1" x14ac:dyDescent="0.3">
      <c r="B111" s="439"/>
      <c r="C111" s="21" t="s">
        <v>215</v>
      </c>
      <c r="D111" s="338">
        <f>Flavors!D160</f>
        <v>14870892.095665414</v>
      </c>
      <c r="E111" s="339">
        <f>Flavors!E160</f>
        <v>2965715.8083498962</v>
      </c>
      <c r="F111" s="340">
        <f>Flavors!F160</f>
        <v>0.24911145679629676</v>
      </c>
      <c r="G111" s="341">
        <f>Flavors!G160</f>
        <v>0.63706291808086479</v>
      </c>
      <c r="H111" s="342">
        <f>Flavors!H160</f>
        <v>0.12256959166882331</v>
      </c>
      <c r="I111" s="343">
        <f>Flavors!I160</f>
        <v>2.9082110581017395</v>
      </c>
      <c r="J111" s="341">
        <f>Flavors!J160</f>
        <v>0.38686852077170952</v>
      </c>
      <c r="K111" s="344">
        <f>Flavors!K160</f>
        <v>0.15343750999472808</v>
      </c>
      <c r="L111" s="345">
        <f>Flavors!L160</f>
        <v>43247692.83645191</v>
      </c>
      <c r="M111" s="346">
        <f>Flavors!M160</f>
        <v>13230665.448830497</v>
      </c>
      <c r="N111" s="347">
        <f>Flavors!N160</f>
        <v>0.44077200843300796</v>
      </c>
      <c r="O111" s="348">
        <f>Flavors!O160</f>
        <v>9358090.0475630239</v>
      </c>
      <c r="P111" s="339">
        <f>Flavors!P160</f>
        <v>2326244.680340643</v>
      </c>
      <c r="Q111" s="347">
        <f>Flavors!Q160</f>
        <v>0.33081567623542935</v>
      </c>
    </row>
    <row r="112" spans="2:17" x14ac:dyDescent="0.25">
      <c r="B112" s="438" t="s">
        <v>285</v>
      </c>
      <c r="C112" s="24" t="s">
        <v>286</v>
      </c>
      <c r="D112" s="183">
        <f>'NB vs PL'!D23</f>
        <v>1483305529.898993</v>
      </c>
      <c r="E112" s="23">
        <f>'NB vs PL'!E23</f>
        <v>10201652.876209974</v>
      </c>
      <c r="F112" s="194">
        <f>'NB vs PL'!F23</f>
        <v>6.9252773245210833E-3</v>
      </c>
      <c r="G112" s="202">
        <f>'NB vs PL'!G23</f>
        <v>63.544200523005181</v>
      </c>
      <c r="H112" s="217">
        <f>'NB vs PL'!H23</f>
        <v>-0.11736109934900441</v>
      </c>
      <c r="I112" s="198">
        <f>'NB vs PL'!I23</f>
        <v>2.631220943420546</v>
      </c>
      <c r="J112" s="202">
        <f>'NB vs PL'!J23</f>
        <v>3.5670263649205225E-2</v>
      </c>
      <c r="K112" s="205">
        <f>'NB vs PL'!K23</f>
        <v>1.3742849996035389E-2</v>
      </c>
      <c r="L112" s="207">
        <f>'NB vs PL'!L23</f>
        <v>3902904575.7617412</v>
      </c>
      <c r="M112" s="211">
        <f>'NB vs PL'!M23</f>
        <v>79388806.381459236</v>
      </c>
      <c r="N112" s="209">
        <f>'NB vs PL'!N23</f>
        <v>2.0763300368008324E-2</v>
      </c>
      <c r="O112" s="22">
        <f>'NB vs PL'!O23</f>
        <v>810061109.75935769</v>
      </c>
      <c r="P112" s="23">
        <f>'NB vs PL'!P23</f>
        <v>13139989.079041362</v>
      </c>
      <c r="Q112" s="209">
        <f>'NB vs PL'!Q23</f>
        <v>1.6488443759432557E-2</v>
      </c>
    </row>
    <row r="113" spans="2:17" ht="15" thickBot="1" x14ac:dyDescent="0.3">
      <c r="B113" s="440"/>
      <c r="C113" s="25" t="s">
        <v>197</v>
      </c>
      <c r="D113" s="184">
        <f>'NB vs PL'!D24</f>
        <v>850983858.73211932</v>
      </c>
      <c r="E113" s="17">
        <f>'NB vs PL'!E24</f>
        <v>10126470.146385074</v>
      </c>
      <c r="F113" s="195">
        <f>'NB vs PL'!F24</f>
        <v>1.2043029274461294E-2</v>
      </c>
      <c r="G113" s="203">
        <f>'NB vs PL'!G24</f>
        <v>36.455799476994329</v>
      </c>
      <c r="H113" s="218">
        <f>'NB vs PL'!H24</f>
        <v>0.11736109934918915</v>
      </c>
      <c r="I113" s="199">
        <f>'NB vs PL'!I24</f>
        <v>2.1941637361989161</v>
      </c>
      <c r="J113" s="203">
        <f>'NB vs PL'!J24</f>
        <v>4.8921924885934054E-2</v>
      </c>
      <c r="K113" s="206">
        <f>'NB vs PL'!K24</f>
        <v>2.2804853340049201E-2</v>
      </c>
      <c r="L113" s="208">
        <f>'NB vs PL'!L24</f>
        <v>1867197922.9206376</v>
      </c>
      <c r="M113" s="212">
        <f>'NB vs PL'!M24</f>
        <v>63355495.575073004</v>
      </c>
      <c r="N113" s="210">
        <f>'NB vs PL'!N24</f>
        <v>3.5122522130884494E-2</v>
      </c>
      <c r="O113" s="16">
        <f>'NB vs PL'!O24</f>
        <v>495010734.69573188</v>
      </c>
      <c r="P113" s="17">
        <f>'NB vs PL'!P24</f>
        <v>5233638.5074067116</v>
      </c>
      <c r="Q113" s="210">
        <f>'NB vs PL'!Q24</f>
        <v>1.0685755924761158E-2</v>
      </c>
    </row>
    <row r="114" spans="2:17" x14ac:dyDescent="0.25">
      <c r="B114" s="439" t="s">
        <v>287</v>
      </c>
      <c r="C114" s="13" t="s">
        <v>39</v>
      </c>
      <c r="D114" s="162">
        <f>Size!D58</f>
        <v>133431689.56427099</v>
      </c>
      <c r="E114" s="32">
        <f>Size!E58</f>
        <v>27915775.368951887</v>
      </c>
      <c r="F114" s="196">
        <f>Size!F58</f>
        <v>0.2645645975002156</v>
      </c>
      <c r="G114" s="204">
        <f>Size!G58</f>
        <v>5.7161588539164869</v>
      </c>
      <c r="H114" s="219">
        <f>Size!H58</f>
        <v>1.1561899484918667</v>
      </c>
      <c r="I114" s="200">
        <f>Size!I58</f>
        <v>3.4795274807046672</v>
      </c>
      <c r="J114" s="204">
        <f>Size!J58</f>
        <v>0.22697426780253194</v>
      </c>
      <c r="K114" s="186">
        <f>Size!K58</f>
        <v>6.9783414119768086E-2</v>
      </c>
      <c r="L114" s="187">
        <f>Size!L58</f>
        <v>464279230.63573509</v>
      </c>
      <c r="M114" s="188">
        <f>Size!M58</f>
        <v>121083104.90744394</v>
      </c>
      <c r="N114" s="189">
        <f>Size!N58</f>
        <v>0.35281023248877114</v>
      </c>
      <c r="O114" s="31">
        <f>Size!O58</f>
        <v>88067057.28894344</v>
      </c>
      <c r="P114" s="32">
        <f>Size!P58</f>
        <v>18669582.628397286</v>
      </c>
      <c r="Q114" s="189">
        <f>Size!Q58</f>
        <v>0.26902394820155201</v>
      </c>
    </row>
    <row r="115" spans="2:17" x14ac:dyDescent="0.25">
      <c r="B115" s="439"/>
      <c r="C115" s="18" t="s">
        <v>234</v>
      </c>
      <c r="D115" s="27">
        <f>Size!D59</f>
        <v>1445016735.1289463</v>
      </c>
      <c r="E115" s="309">
        <f>Size!E59</f>
        <v>-3111051.8732628822</v>
      </c>
      <c r="F115" s="310">
        <f>Size!F59</f>
        <v>-2.1483268957245248E-3</v>
      </c>
      <c r="G115" s="311">
        <f>Size!G59</f>
        <v>61.90392425920826</v>
      </c>
      <c r="H115" s="215">
        <f>Size!H59</f>
        <v>-0.67827227645310728</v>
      </c>
      <c r="I115" s="312">
        <f>Size!I59</f>
        <v>2.1560363251279537</v>
      </c>
      <c r="J115" s="311">
        <f>Size!J59</f>
        <v>8.5056529314231355E-3</v>
      </c>
      <c r="K115" s="313">
        <f>Size!K59</f>
        <v>3.9606665653456816E-3</v>
      </c>
      <c r="L115" s="180">
        <f>Size!L59</f>
        <v>3115508571.3558068</v>
      </c>
      <c r="M115" s="314">
        <f>Size!M59</f>
        <v>5609731.5084781647</v>
      </c>
      <c r="N115" s="173">
        <f>Size!N59</f>
        <v>1.8038308631137204E-3</v>
      </c>
      <c r="O115" s="315">
        <f>Size!O59</f>
        <v>727350882.86594379</v>
      </c>
      <c r="P115" s="309">
        <f>Size!P59</f>
        <v>211685.37903606892</v>
      </c>
      <c r="Q115" s="173">
        <f>Size!Q59</f>
        <v>2.9112084696806672E-4</v>
      </c>
    </row>
    <row r="116" spans="2:17" x14ac:dyDescent="0.25">
      <c r="B116" s="439"/>
      <c r="C116" s="18" t="s">
        <v>235</v>
      </c>
      <c r="D116" s="27">
        <f>Size!D60</f>
        <v>19270203.41399315</v>
      </c>
      <c r="E116" s="309">
        <f>Size!E60</f>
        <v>-9666665.9256042987</v>
      </c>
      <c r="F116" s="310">
        <f>Size!F60</f>
        <v>-0.33406053060399155</v>
      </c>
      <c r="G116" s="311">
        <f>Size!G60</f>
        <v>0.82552761058017754</v>
      </c>
      <c r="H116" s="215">
        <f>Size!H60</f>
        <v>-0.42500625831704186</v>
      </c>
      <c r="I116" s="312">
        <f>Size!I60</f>
        <v>2.05834151048869</v>
      </c>
      <c r="J116" s="311">
        <f>Size!J60</f>
        <v>-8.9553069692168474E-2</v>
      </c>
      <c r="K116" s="313">
        <f>Size!K60</f>
        <v>-4.1693419462247479E-2</v>
      </c>
      <c r="L116" s="180">
        <f>Size!L60</f>
        <v>39664659.602582969</v>
      </c>
      <c r="M116" s="314">
        <f>Size!M60</f>
        <v>-22488685.219340041</v>
      </c>
      <c r="N116" s="173">
        <f>Size!N60</f>
        <v>-0.36182582423798582</v>
      </c>
      <c r="O116" s="315">
        <f>Size!O60</f>
        <v>6431571.4288195698</v>
      </c>
      <c r="P116" s="309">
        <f>Size!P60</f>
        <v>-3317320.7490676241</v>
      </c>
      <c r="Q116" s="173">
        <f>Size!Q60</f>
        <v>-0.34027668872901234</v>
      </c>
    </row>
    <row r="117" spans="2:17" x14ac:dyDescent="0.25">
      <c r="B117" s="439"/>
      <c r="C117" s="18" t="s">
        <v>236</v>
      </c>
      <c r="D117" s="27">
        <f>Size!D61</f>
        <v>143777.018357113</v>
      </c>
      <c r="E117" s="309">
        <f>Size!E61</f>
        <v>35393.957696884871</v>
      </c>
      <c r="F117" s="310">
        <f>Size!F61</f>
        <v>0.32656355597709108</v>
      </c>
      <c r="G117" s="311">
        <f>Size!G61</f>
        <v>6.1593484962645046E-3</v>
      </c>
      <c r="H117" s="215">
        <f>Size!H61</f>
        <v>1.4754731751395762E-3</v>
      </c>
      <c r="I117" s="312">
        <f>Size!I61</f>
        <v>2.001228723973222</v>
      </c>
      <c r="J117" s="311">
        <f>Size!J61</f>
        <v>9.1453039957948068E-2</v>
      </c>
      <c r="K117" s="313">
        <f>Size!K61</f>
        <v>4.7886796718277121E-2</v>
      </c>
      <c r="L117" s="180">
        <f>Size!L61</f>
        <v>287730.69898347976</v>
      </c>
      <c r="M117" s="314">
        <f>Size!M61</f>
        <v>80743.365175423649</v>
      </c>
      <c r="N117" s="173">
        <f>Size!N61</f>
        <v>0.39008843531604082</v>
      </c>
      <c r="O117" s="315">
        <f>Size!O61</f>
        <v>39854.073939800262</v>
      </c>
      <c r="P117" s="309">
        <f>Size!P61</f>
        <v>9937.6270009279251</v>
      </c>
      <c r="Q117" s="173">
        <f>Size!Q61</f>
        <v>0.33217938685142906</v>
      </c>
    </row>
    <row r="118" spans="2:17" x14ac:dyDescent="0.25">
      <c r="B118" s="439"/>
      <c r="C118" s="18" t="s">
        <v>237</v>
      </c>
      <c r="D118" s="27">
        <f>Size!D62</f>
        <v>410942758.83294684</v>
      </c>
      <c r="E118" s="309">
        <f>Size!E62</f>
        <v>-1302973.2671029568</v>
      </c>
      <c r="F118" s="310">
        <f>Size!F62</f>
        <v>-3.1606713317937573E-3</v>
      </c>
      <c r="G118" s="311">
        <f>Size!G62</f>
        <v>17.604619240201934</v>
      </c>
      <c r="H118" s="215">
        <f>Size!H62</f>
        <v>-0.21096558514025432</v>
      </c>
      <c r="I118" s="312">
        <f>Size!I62</f>
        <v>1.7276713315155463</v>
      </c>
      <c r="J118" s="311">
        <f>Size!J62</f>
        <v>-4.5278611496040178E-3</v>
      </c>
      <c r="K118" s="313">
        <f>Size!K62</f>
        <v>-2.6139379170576106E-3</v>
      </c>
      <c r="L118" s="180">
        <f>Size!L62</f>
        <v>709974023.32958925</v>
      </c>
      <c r="M118" s="314">
        <f>Size!M62</f>
        <v>-4117700.9937708378</v>
      </c>
      <c r="N118" s="173">
        <f>Size!N62</f>
        <v>-5.7663474502138764E-3</v>
      </c>
      <c r="O118" s="315">
        <f>Size!O62</f>
        <v>102735324.4269176</v>
      </c>
      <c r="P118" s="309">
        <f>Size!P62</f>
        <v>-325889.1840646863</v>
      </c>
      <c r="Q118" s="173">
        <f>Size!Q62</f>
        <v>-3.1620934068833759E-3</v>
      </c>
    </row>
    <row r="119" spans="2:17" x14ac:dyDescent="0.25">
      <c r="B119" s="439"/>
      <c r="C119" s="18" t="s">
        <v>238</v>
      </c>
      <c r="D119" s="27">
        <f>Size!D63</f>
        <v>325386974.13299626</v>
      </c>
      <c r="E119" s="309">
        <f>Size!E63</f>
        <v>6460841.7983706594</v>
      </c>
      <c r="F119" s="310">
        <f>Size!F63</f>
        <v>2.0258113535807018E-2</v>
      </c>
      <c r="G119" s="311">
        <f>Size!G63</f>
        <v>13.939444514367176</v>
      </c>
      <c r="H119" s="215">
        <f>Size!H63</f>
        <v>0.1567534609474297</v>
      </c>
      <c r="I119" s="312">
        <f>Size!I63</f>
        <v>4.4324283905423352</v>
      </c>
      <c r="J119" s="311">
        <f>Size!J63</f>
        <v>5.0477375681104775E-2</v>
      </c>
      <c r="K119" s="313">
        <f>Size!K63</f>
        <v>1.1519383833802011E-2</v>
      </c>
      <c r="L119" s="180">
        <f>Size!L63</f>
        <v>1442254462.059757</v>
      </c>
      <c r="M119" s="314">
        <f>Size!M63</f>
        <v>44735772.810277224</v>
      </c>
      <c r="N119" s="173">
        <f>Size!N63</f>
        <v>3.2010858355176648E-2</v>
      </c>
      <c r="O119" s="315">
        <f>Size!O63</f>
        <v>381192753.16358638</v>
      </c>
      <c r="P119" s="309">
        <f>Size!P63</f>
        <v>3890258.6090419292</v>
      </c>
      <c r="Q119" s="173">
        <f>Size!Q63</f>
        <v>1.0310715315134332E-2</v>
      </c>
    </row>
    <row r="120" spans="2:17" ht="15" thickBot="1" x14ac:dyDescent="0.3">
      <c r="B120" s="439"/>
      <c r="C120" s="21" t="s">
        <v>239</v>
      </c>
      <c r="D120" s="316">
        <f>Size!D64</f>
        <v>97250.539599251744</v>
      </c>
      <c r="E120" s="317">
        <f>Size!E64</f>
        <v>-3197.0364585019706</v>
      </c>
      <c r="F120" s="318">
        <f>Size!F64</f>
        <v>-3.1827910478036729E-2</v>
      </c>
      <c r="G120" s="319">
        <f>Size!G64</f>
        <v>4.1661732291162715E-3</v>
      </c>
      <c r="H120" s="320">
        <f>Size!H64</f>
        <v>-1.7476270402423839E-4</v>
      </c>
      <c r="I120" s="321">
        <f>Size!I64</f>
        <v>2.9894968486313269</v>
      </c>
      <c r="J120" s="319">
        <f>Size!J64</f>
        <v>7.7675248342922387E-2</v>
      </c>
      <c r="K120" s="322">
        <f>Size!K64</f>
        <v>2.6675826683622703E-2</v>
      </c>
      <c r="L120" s="323">
        <f>Size!L64</f>
        <v>290730.18165965914</v>
      </c>
      <c r="M120" s="324">
        <f>Size!M64</f>
        <v>-1755.2400019204943</v>
      </c>
      <c r="N120" s="325">
        <f>Size!N64</f>
        <v>-6.00111961802799E-3</v>
      </c>
      <c r="O120" s="326">
        <f>Size!O64</f>
        <v>18490.274889349937</v>
      </c>
      <c r="P120" s="317">
        <f>Size!P64</f>
        <v>-537.65594530105591</v>
      </c>
      <c r="Q120" s="325">
        <f>Size!Q64</f>
        <v>-2.8256143559338174E-2</v>
      </c>
    </row>
    <row r="121" spans="2:17" x14ac:dyDescent="0.25">
      <c r="B121" s="438" t="s">
        <v>35</v>
      </c>
      <c r="C121" s="24" t="s">
        <v>288</v>
      </c>
      <c r="D121" s="183">
        <f>Organic!D23</f>
        <v>106730215.65781429</v>
      </c>
      <c r="E121" s="23">
        <f>Organic!E23</f>
        <v>10427290.659900501</v>
      </c>
      <c r="F121" s="194">
        <f>Organic!F23</f>
        <v>0.10827594966743105</v>
      </c>
      <c r="G121" s="202">
        <f>Organic!G23</f>
        <v>4.572278663375287</v>
      </c>
      <c r="H121" s="217">
        <f>Organic!H23</f>
        <v>0.41045770166667594</v>
      </c>
      <c r="I121" s="198">
        <f>Organic!I23</f>
        <v>3.6178490825105132</v>
      </c>
      <c r="J121" s="202">
        <f>Organic!J23</f>
        <v>0.20978774956890778</v>
      </c>
      <c r="K121" s="205">
        <f>Organic!K23</f>
        <v>6.1556330439579664E-2</v>
      </c>
      <c r="L121" s="207">
        <f>Organic!L23</f>
        <v>386133812.79377264</v>
      </c>
      <c r="M121" s="211">
        <f>Organic!M23</f>
        <v>57927537.859207094</v>
      </c>
      <c r="N121" s="209">
        <f>Organic!N23</f>
        <v>0.1764973502433983</v>
      </c>
      <c r="O121" s="22">
        <f>Organic!O23</f>
        <v>71851620.398054779</v>
      </c>
      <c r="P121" s="23">
        <f>Organic!P23</f>
        <v>7075041.3937304765</v>
      </c>
      <c r="Q121" s="209">
        <f>Organic!Q23</f>
        <v>0.10922221430153276</v>
      </c>
    </row>
    <row r="122" spans="2:17" ht="15" thickBot="1" x14ac:dyDescent="0.3">
      <c r="B122" s="440"/>
      <c r="C122" s="25" t="s">
        <v>289</v>
      </c>
      <c r="D122" s="184">
        <f>Organic!D24</f>
        <v>2227559172.9733095</v>
      </c>
      <c r="E122" s="17">
        <f>Organic!E24</f>
        <v>9900832.3626923561</v>
      </c>
      <c r="F122" s="195">
        <f>Organic!F24</f>
        <v>4.4645436050199817E-3</v>
      </c>
      <c r="G122" s="203">
        <f>Organic!G24</f>
        <v>95.427721336624728</v>
      </c>
      <c r="H122" s="218">
        <f>Organic!H24</f>
        <v>-0.41045770166657292</v>
      </c>
      <c r="I122" s="199">
        <f>Organic!I24</f>
        <v>2.4179495029445275</v>
      </c>
      <c r="J122" s="203">
        <f>Organic!J24</f>
        <v>2.8423657258038304E-2</v>
      </c>
      <c r="K122" s="206">
        <f>Organic!K24</f>
        <v>1.1895103503210883E-2</v>
      </c>
      <c r="L122" s="208">
        <f>Organic!L24</f>
        <v>5386125595.0703363</v>
      </c>
      <c r="M122" s="212">
        <f>Organic!M24</f>
        <v>86973673.279054642</v>
      </c>
      <c r="N122" s="210">
        <f>Organic!N24</f>
        <v>1.6412753316507066E-2</v>
      </c>
      <c r="O122" s="16">
        <f>Organic!O24</f>
        <v>1233984313.1249847</v>
      </c>
      <c r="P122" s="17">
        <f>Organic!P24</f>
        <v>12062675.260667801</v>
      </c>
      <c r="Q122" s="210">
        <f>Organic!Q24</f>
        <v>9.8718893968937557E-3</v>
      </c>
    </row>
    <row r="123" spans="2:17" x14ac:dyDescent="0.25">
      <c r="B123" s="438" t="s">
        <v>290</v>
      </c>
      <c r="C123" s="13" t="s">
        <v>291</v>
      </c>
      <c r="D123" s="26">
        <f>Form!D23</f>
        <v>378800838.81556463</v>
      </c>
      <c r="E123" s="15">
        <f>Form!E23</f>
        <v>10043969.155567944</v>
      </c>
      <c r="F123" s="171">
        <f>Form!F23</f>
        <v>2.7237375034745093E-2</v>
      </c>
      <c r="G123" s="222">
        <f>Form!G23</f>
        <v>16.227672569668041</v>
      </c>
      <c r="H123" s="223">
        <f>Form!H23</f>
        <v>0.29149960339239911</v>
      </c>
      <c r="I123" s="224">
        <f>Form!I23</f>
        <v>2.4799042615203684</v>
      </c>
      <c r="J123" s="222">
        <f>Form!J23</f>
        <v>-1.4926677055404625E-3</v>
      </c>
      <c r="K123" s="225">
        <f>Form!K23</f>
        <v>-6.0154330327397956E-4</v>
      </c>
      <c r="L123" s="226">
        <f>Form!L23</f>
        <v>939389814.44620883</v>
      </c>
      <c r="M123" s="170">
        <f>Form!M23</f>
        <v>24357650.4409343</v>
      </c>
      <c r="N123" s="172">
        <f>Form!N23</f>
        <v>2.6619447270920079E-2</v>
      </c>
      <c r="O123" s="14">
        <f>Form!O23</f>
        <v>207568375.01459819</v>
      </c>
      <c r="P123" s="15">
        <f>Form!P23</f>
        <v>5911471.5366926193</v>
      </c>
      <c r="Q123" s="172">
        <f>Form!Q23</f>
        <v>2.9314501188600798E-2</v>
      </c>
    </row>
    <row r="124" spans="2:17" ht="15" thickBot="1" x14ac:dyDescent="0.3">
      <c r="B124" s="440"/>
      <c r="C124" s="21" t="s">
        <v>225</v>
      </c>
      <c r="D124" s="30">
        <f>Form!D24</f>
        <v>1955488549.815551</v>
      </c>
      <c r="E124" s="20">
        <f>Form!E24</f>
        <v>10284153.86702776</v>
      </c>
      <c r="F124" s="167">
        <f>Form!F24</f>
        <v>5.2869271159615011E-3</v>
      </c>
      <c r="G124" s="214">
        <f>Form!G24</f>
        <v>83.772327430331629</v>
      </c>
      <c r="H124" s="220">
        <f>Form!H24</f>
        <v>-0.29149960339216818</v>
      </c>
      <c r="I124" s="213">
        <f>Form!I24</f>
        <v>2.4714384514671615</v>
      </c>
      <c r="J124" s="214">
        <f>Form!J24</f>
        <v>4.8903296531563445E-2</v>
      </c>
      <c r="K124" s="179">
        <f>Form!K24</f>
        <v>2.018682636325396E-2</v>
      </c>
      <c r="L124" s="181">
        <f>Form!L24</f>
        <v>4832869593.4179106</v>
      </c>
      <c r="M124" s="168">
        <f>Form!M24</f>
        <v>120543560.69734859</v>
      </c>
      <c r="N124" s="174">
        <f>Form!N24</f>
        <v>2.5580479758900578E-2</v>
      </c>
      <c r="O124" s="19">
        <f>Form!O24</f>
        <v>1098267558.5084414</v>
      </c>
      <c r="P124" s="20">
        <f>Form!P24</f>
        <v>13226245.117705345</v>
      </c>
      <c r="Q124" s="174">
        <f>Form!Q24</f>
        <v>1.2189623523526075E-2</v>
      </c>
    </row>
    <row r="125" spans="2:17" x14ac:dyDescent="0.25">
      <c r="B125" s="439" t="s">
        <v>292</v>
      </c>
      <c r="C125" s="13" t="s">
        <v>37</v>
      </c>
      <c r="D125" s="162">
        <f>'Package Type'!D65</f>
        <v>88001216.571871996</v>
      </c>
      <c r="E125" s="32">
        <f>'Package Type'!E65</f>
        <v>4083047.2412414253</v>
      </c>
      <c r="F125" s="196">
        <f>'Package Type'!F65</f>
        <v>4.8655103820896765E-2</v>
      </c>
      <c r="G125" s="204">
        <f>'Package Type'!G65</f>
        <v>3.769936024233814</v>
      </c>
      <c r="H125" s="219">
        <f>'Package Type'!H65</f>
        <v>0.14333386032241835</v>
      </c>
      <c r="I125" s="200">
        <f>'Package Type'!I65</f>
        <v>6.1044149775083625</v>
      </c>
      <c r="J125" s="204">
        <f>'Package Type'!J65</f>
        <v>-0.23925313482692978</v>
      </c>
      <c r="K125" s="186">
        <f>'Package Type'!K65</f>
        <v>-3.7715266717957857E-2</v>
      </c>
      <c r="L125" s="187">
        <f>'Package Type'!L65</f>
        <v>537195944.48029256</v>
      </c>
      <c r="M125" s="188">
        <f>'Package Type'!M65</f>
        <v>4846929.6520178914</v>
      </c>
      <c r="N125" s="189">
        <f>'Package Type'!N65</f>
        <v>9.1047968851438853E-3</v>
      </c>
      <c r="O125" s="31">
        <f>'Package Type'!O65</f>
        <v>136018187.16112795</v>
      </c>
      <c r="P125" s="32">
        <f>'Package Type'!P65</f>
        <v>2173563.1943517774</v>
      </c>
      <c r="Q125" s="189">
        <f>'Package Type'!Q65</f>
        <v>1.6239450864244755E-2</v>
      </c>
    </row>
    <row r="126" spans="2:17" x14ac:dyDescent="0.25">
      <c r="B126" s="439"/>
      <c r="C126" s="18" t="s">
        <v>227</v>
      </c>
      <c r="D126" s="27">
        <f>'Package Type'!D66</f>
        <v>27798765.234105974</v>
      </c>
      <c r="E126" s="309">
        <f>'Package Type'!E66</f>
        <v>-820282.76507115737</v>
      </c>
      <c r="F126" s="310">
        <f>'Package Type'!F66</f>
        <v>-2.8662126185844565E-2</v>
      </c>
      <c r="G126" s="311">
        <f>'Package Type'!G66</f>
        <v>1.190887700963579</v>
      </c>
      <c r="H126" s="215">
        <f>'Package Type'!H66</f>
        <v>-4.5911221495946508E-2</v>
      </c>
      <c r="I126" s="312">
        <f>'Package Type'!I66</f>
        <v>1.8025387140867366</v>
      </c>
      <c r="J126" s="311">
        <f>'Package Type'!J66</f>
        <v>-8.138066820230816E-2</v>
      </c>
      <c r="K126" s="313">
        <f>'Package Type'!K66</f>
        <v>-4.3197532212565844E-2</v>
      </c>
      <c r="L126" s="180">
        <f>'Package Type'!L66</f>
        <v>50108350.538284466</v>
      </c>
      <c r="M126" s="314">
        <f>'Package Type'!M66</f>
        <v>-3807628.6900258362</v>
      </c>
      <c r="N126" s="173">
        <f>'Package Type'!N66</f>
        <v>-7.0621525279216654E-2</v>
      </c>
      <c r="O126" s="315">
        <f>'Package Type'!O66</f>
        <v>11304262.473778801</v>
      </c>
      <c r="P126" s="309">
        <f>'Package Type'!P66</f>
        <v>-738385.26751306839</v>
      </c>
      <c r="Q126" s="173">
        <f>'Package Type'!Q66</f>
        <v>-6.13141962943324E-2</v>
      </c>
    </row>
    <row r="127" spans="2:17" x14ac:dyDescent="0.25">
      <c r="B127" s="439"/>
      <c r="C127" s="18" t="s">
        <v>228</v>
      </c>
      <c r="D127" s="27">
        <f>'Package Type'!D67</f>
        <v>849461924.25293899</v>
      </c>
      <c r="E127" s="309">
        <f>'Package Type'!E67</f>
        <v>19798830.335087299</v>
      </c>
      <c r="F127" s="310">
        <f>'Package Type'!F67</f>
        <v>2.3863698988456708E-2</v>
      </c>
      <c r="G127" s="311">
        <f>'Package Type'!G67</f>
        <v>36.390600428127783</v>
      </c>
      <c r="H127" s="215">
        <f>'Package Type'!H67</f>
        <v>0.53593396292814788</v>
      </c>
      <c r="I127" s="312">
        <f>'Package Type'!I67</f>
        <v>2.6113383364373233</v>
      </c>
      <c r="J127" s="311">
        <f>'Package Type'!J67</f>
        <v>0.13230574970829334</v>
      </c>
      <c r="K127" s="313">
        <f>'Package Type'!K67</f>
        <v>5.336991147940686E-2</v>
      </c>
      <c r="L127" s="180">
        <f>'Package Type'!L67</f>
        <v>2218232488.1455173</v>
      </c>
      <c r="M127" s="314">
        <f>'Package Type'!M67</f>
        <v>161470642.31673527</v>
      </c>
      <c r="N127" s="173">
        <f>'Package Type'!N67</f>
        <v>7.8507213970448728E-2</v>
      </c>
      <c r="O127" s="315">
        <f>'Package Type'!O67</f>
        <v>496006542.65868163</v>
      </c>
      <c r="P127" s="309">
        <f>'Package Type'!P67</f>
        <v>19155001.329811215</v>
      </c>
      <c r="Q127" s="173">
        <f>'Package Type'!Q67</f>
        <v>4.0169737684879532E-2</v>
      </c>
    </row>
    <row r="128" spans="2:17" ht="15" customHeight="1" x14ac:dyDescent="0.25">
      <c r="B128" s="439"/>
      <c r="C128" s="18" t="s">
        <v>229</v>
      </c>
      <c r="D128" s="27">
        <f>'Package Type'!D68</f>
        <v>27804947.650251448</v>
      </c>
      <c r="E128" s="309">
        <f>'Package Type'!E68</f>
        <v>11721475.772753038</v>
      </c>
      <c r="F128" s="310">
        <f>'Package Type'!F68</f>
        <v>0.72879014319986313</v>
      </c>
      <c r="G128" s="311">
        <f>'Package Type'!G68</f>
        <v>1.1911525531355327</v>
      </c>
      <c r="H128" s="215">
        <f>'Package Type'!H68</f>
        <v>0.49609027545005346</v>
      </c>
      <c r="I128" s="312">
        <f>'Package Type'!I68</f>
        <v>2.8572689063379517</v>
      </c>
      <c r="J128" s="311">
        <f>'Package Type'!J68</f>
        <v>-0.17449207831454583</v>
      </c>
      <c r="K128" s="313">
        <f>'Package Type'!K68</f>
        <v>-5.7554694844965233E-2</v>
      </c>
      <c r="L128" s="180">
        <f>'Package Type'!L68</f>
        <v>79446212.363417953</v>
      </c>
      <c r="M128" s="314">
        <f>'Package Type'!M68</f>
        <v>30684969.827462621</v>
      </c>
      <c r="N128" s="173">
        <f>'Package Type'!N68</f>
        <v>0.62929015405701128</v>
      </c>
      <c r="O128" s="315">
        <f>'Package Type'!O68</f>
        <v>16093955.35543571</v>
      </c>
      <c r="P128" s="309">
        <f>'Package Type'!P68</f>
        <v>5685385.5619243048</v>
      </c>
      <c r="Q128" s="173">
        <f>'Package Type'!Q68</f>
        <v>0.54622159189137731</v>
      </c>
    </row>
    <row r="129" spans="2:20" x14ac:dyDescent="0.25">
      <c r="B129" s="439"/>
      <c r="C129" s="18" t="s">
        <v>230</v>
      </c>
      <c r="D129" s="27">
        <f>'Package Type'!D69</f>
        <v>1457223.5012684308</v>
      </c>
      <c r="E129" s="309">
        <f>'Package Type'!E69</f>
        <v>292290.93753825803</v>
      </c>
      <c r="F129" s="310">
        <f>'Package Type'!F69</f>
        <v>0.25090803248071947</v>
      </c>
      <c r="G129" s="311">
        <f>'Package Type'!G69</f>
        <v>6.2426857114017791E-2</v>
      </c>
      <c r="H129" s="215">
        <f>'Package Type'!H69</f>
        <v>1.2083206982786442E-2</v>
      </c>
      <c r="I129" s="312">
        <f>'Package Type'!I69</f>
        <v>3.3091326642576915</v>
      </c>
      <c r="J129" s="311">
        <f>'Package Type'!J69</f>
        <v>7.9170665392725326E-2</v>
      </c>
      <c r="K129" s="313">
        <f>'Package Type'!K69</f>
        <v>2.4511330294457494E-2</v>
      </c>
      <c r="L129" s="180">
        <f>'Package Type'!L69</f>
        <v>4822145.8871713243</v>
      </c>
      <c r="M129" s="314">
        <f>'Package Type'!M69</f>
        <v>1059457.975082526</v>
      </c>
      <c r="N129" s="173">
        <f>'Package Type'!N69</f>
        <v>0.28156945243284454</v>
      </c>
      <c r="O129" s="315">
        <f>'Package Type'!O69</f>
        <v>1285661.9929601708</v>
      </c>
      <c r="P129" s="309">
        <f>'Package Type'!P69</f>
        <v>202310.34985490236</v>
      </c>
      <c r="Q129" s="173">
        <f>'Package Type'!Q69</f>
        <v>0.18674485901457577</v>
      </c>
    </row>
    <row r="130" spans="2:20" x14ac:dyDescent="0.25">
      <c r="B130" s="439"/>
      <c r="C130" s="18" t="s">
        <v>231</v>
      </c>
      <c r="D130" s="27">
        <f>'Package Type'!D70</f>
        <v>1333988837.9607854</v>
      </c>
      <c r="E130" s="309">
        <f>'Package Type'!E70</f>
        <v>-14329294.053530693</v>
      </c>
      <c r="F130" s="310">
        <f>'Package Type'!F70</f>
        <v>-1.062753196986492E-2</v>
      </c>
      <c r="G130" s="311">
        <f>'Package Type'!G70</f>
        <v>57.147534682624098</v>
      </c>
      <c r="H130" s="215">
        <f>'Package Type'!H70</f>
        <v>-1.1212942754842885</v>
      </c>
      <c r="I130" s="312">
        <f>'Package Type'!I70</f>
        <v>2.1337020072214097</v>
      </c>
      <c r="J130" s="311">
        <f>'Package Type'!J70</f>
        <v>-1.3488694088549913E-2</v>
      </c>
      <c r="K130" s="313">
        <f>'Package Type'!K70</f>
        <v>-6.2820196083751296E-3</v>
      </c>
      <c r="L130" s="180">
        <f>'Package Type'!L70</f>
        <v>2846334661.1678839</v>
      </c>
      <c r="M130" s="314">
        <f>'Package Type'!M70</f>
        <v>-48761494.300870419</v>
      </c>
      <c r="N130" s="173">
        <f>'Package Type'!N70</f>
        <v>-1.6842789214016725E-2</v>
      </c>
      <c r="O130" s="315">
        <f>'Package Type'!O70</f>
        <v>636334252.09013534</v>
      </c>
      <c r="P130" s="309">
        <f>'Package Type'!P70</f>
        <v>-6733165.8948093653</v>
      </c>
      <c r="Q130" s="173">
        <f>'Package Type'!Q70</f>
        <v>-1.0470388806056724E-2</v>
      </c>
    </row>
    <row r="131" spans="2:20" x14ac:dyDescent="0.25">
      <c r="B131" s="439"/>
      <c r="C131" s="18" t="s">
        <v>232</v>
      </c>
      <c r="D131" s="27">
        <f>'Package Type'!D71</f>
        <v>5459622.911212042</v>
      </c>
      <c r="E131" s="309">
        <f>'Package Type'!E71</f>
        <v>-380568.55831995886</v>
      </c>
      <c r="F131" s="310">
        <f>'Package Type'!F71</f>
        <v>-6.5163712577809618E-2</v>
      </c>
      <c r="G131" s="311">
        <f>'Package Type'!G71</f>
        <v>0.23388800625160186</v>
      </c>
      <c r="H131" s="215">
        <f>'Package Type'!H71</f>
        <v>-1.8501329574040354E-2</v>
      </c>
      <c r="I131" s="312">
        <f>'Package Type'!I71</f>
        <v>6.3836649978860045</v>
      </c>
      <c r="J131" s="311">
        <f>'Package Type'!J71</f>
        <v>0.32441190805803632</v>
      </c>
      <c r="K131" s="313">
        <f>'Package Type'!K71</f>
        <v>5.3539917090217944E-2</v>
      </c>
      <c r="L131" s="180">
        <f>'Package Type'!L71</f>
        <v>34852403.679960802</v>
      </c>
      <c r="M131" s="314">
        <f>'Package Type'!M71</f>
        <v>-534794.52698791772</v>
      </c>
      <c r="N131" s="173">
        <f>'Package Type'!N71</f>
        <v>-1.5112655256298424E-2</v>
      </c>
      <c r="O131" s="315">
        <f>'Package Type'!O71</f>
        <v>8405759.6817129757</v>
      </c>
      <c r="P131" s="309">
        <f>'Package Type'!P71</f>
        <v>-549729.4900415428</v>
      </c>
      <c r="Q131" s="173">
        <f>'Package Type'!Q71</f>
        <v>-6.1384641251689694E-2</v>
      </c>
      <c r="T131" s="29"/>
    </row>
    <row r="132" spans="2:20" ht="15" thickBot="1" x14ac:dyDescent="0.3">
      <c r="B132" s="439"/>
      <c r="C132" s="21" t="s">
        <v>233</v>
      </c>
      <c r="D132" s="316">
        <f>'Package Type'!D72</f>
        <v>210837.31326133013</v>
      </c>
      <c r="E132" s="317">
        <f>'Package Type'!E72</f>
        <v>-10026.800748501701</v>
      </c>
      <c r="F132" s="318">
        <f>'Package Type'!F72</f>
        <v>-4.5398052976842379E-2</v>
      </c>
      <c r="G132" s="319">
        <f>'Package Type'!G72</f>
        <v>9.0321840251764828E-3</v>
      </c>
      <c r="H132" s="320">
        <f>'Package Type'!H72</f>
        <v>-5.1266520339296288E-4</v>
      </c>
      <c r="I132" s="321">
        <f>'Package Type'!I72</f>
        <v>3.3924890980791487</v>
      </c>
      <c r="J132" s="319">
        <f>'Package Type'!J72</f>
        <v>0.32945806162552094</v>
      </c>
      <c r="K132" s="322">
        <f>'Package Type'!K72</f>
        <v>0.10755949179247198</v>
      </c>
      <c r="L132" s="323">
        <f>'Package Type'!L72</f>
        <v>715263.28670736076</v>
      </c>
      <c r="M132" s="324">
        <f>'Package Type'!M72</f>
        <v>38749.650656413403</v>
      </c>
      <c r="N132" s="325">
        <f>'Package Type'!N72</f>
        <v>5.7278447309072743E-2</v>
      </c>
      <c r="O132" s="326">
        <f>'Package Type'!O72</f>
        <v>296074.68787574768</v>
      </c>
      <c r="P132" s="317">
        <f>'Package Type'!P72</f>
        <v>-26722.801590511168</v>
      </c>
      <c r="Q132" s="325">
        <f>'Package Type'!Q72</f>
        <v>-8.2785035393853124E-2</v>
      </c>
    </row>
    <row r="133" spans="2:20" ht="15.65" customHeight="1" thickBot="1" x14ac:dyDescent="0.3">
      <c r="B133" s="438" t="s">
        <v>293</v>
      </c>
      <c r="C133" s="158" t="s">
        <v>44</v>
      </c>
      <c r="D133" s="163">
        <f>'Sugar Content'!D37</f>
        <v>2334289388.631124</v>
      </c>
      <c r="E133" s="164">
        <f>'Sugar Content'!E37</f>
        <v>20328123.022592068</v>
      </c>
      <c r="F133" s="175">
        <f>'Sugar Content'!F37</f>
        <v>8.7849884631695085E-3</v>
      </c>
      <c r="G133" s="201">
        <f>'Sugar Content'!G37</f>
        <v>100.00000000000001</v>
      </c>
      <c r="H133" s="216">
        <f>'Sugar Content'!H37</f>
        <v>4.2632564145606011E-14</v>
      </c>
      <c r="I133" s="197">
        <f>'Sugar Content'!I37</f>
        <v>2.4728122554029524</v>
      </c>
      <c r="J133" s="201">
        <f>'Sugar Content'!J37</f>
        <v>4.089678630544169E-2</v>
      </c>
      <c r="K133" s="191">
        <f>'Sugar Content'!K37</f>
        <v>1.681669730100388E-2</v>
      </c>
      <c r="L133" s="192">
        <f>'Sugar Content'!L37</f>
        <v>5772259407.8641081</v>
      </c>
      <c r="M133" s="176">
        <f>'Sugar Content'!M37</f>
        <v>144901211.13826561</v>
      </c>
      <c r="N133" s="178">
        <f>'Sugar Content'!N37</f>
        <v>2.5749420255951231E-2</v>
      </c>
      <c r="O133" s="182">
        <f>'Sugar Content'!O37</f>
        <v>1305835933.5230398</v>
      </c>
      <c r="P133" s="164">
        <f>'Sugar Content'!P37</f>
        <v>19137716.654398441</v>
      </c>
      <c r="Q133" s="193">
        <f>'Sugar Content'!Q37</f>
        <v>1.4873508335911688E-2</v>
      </c>
    </row>
    <row r="134" spans="2:20" ht="15.65" customHeight="1" x14ac:dyDescent="0.25">
      <c r="B134" s="452"/>
      <c r="C134" s="13" t="s">
        <v>31</v>
      </c>
      <c r="D134" s="162">
        <f>'Sugar Content'!D38</f>
        <v>2077055430.1286511</v>
      </c>
      <c r="E134" s="32">
        <f>'Sugar Content'!E38</f>
        <v>8142976.7091748714</v>
      </c>
      <c r="F134" s="185">
        <f>'Sugar Content'!F38</f>
        <v>3.9358730214592921E-3</v>
      </c>
      <c r="G134" s="204">
        <f>'Sugar Content'!G38</f>
        <v>88.980202722280296</v>
      </c>
      <c r="H134" s="219">
        <f>'Sugar Content'!H38</f>
        <v>-0.429783700953422</v>
      </c>
      <c r="I134" s="200">
        <f>'Sugar Content'!I38</f>
        <v>2.5087756561792367</v>
      </c>
      <c r="J134" s="204">
        <f>'Sugar Content'!J38</f>
        <v>5.246435127883009E-2</v>
      </c>
      <c r="K134" s="186">
        <f>'Sugar Content'!K38</f>
        <v>2.135899923359157E-2</v>
      </c>
      <c r="L134" s="187">
        <f>'Sugar Content'!L38</f>
        <v>5210866099.6416531</v>
      </c>
      <c r="M134" s="188">
        <f>'Sugar Content'!M38</f>
        <v>128973051.45815754</v>
      </c>
      <c r="N134" s="189">
        <f>'Sugar Content'!N38</f>
        <v>2.5378938563899629E-2</v>
      </c>
      <c r="O134" s="31">
        <f>'Sugar Content'!O38</f>
        <v>1180251155.3717005</v>
      </c>
      <c r="P134" s="32">
        <f>'Sugar Content'!P38</f>
        <v>14809553.647154808</v>
      </c>
      <c r="Q134" s="190">
        <f>'Sugar Content'!Q38</f>
        <v>1.2707246442241792E-2</v>
      </c>
    </row>
    <row r="135" spans="2:20" ht="15.65" customHeight="1" x14ac:dyDescent="0.25">
      <c r="B135" s="452"/>
      <c r="C135" s="18" t="s">
        <v>294</v>
      </c>
      <c r="D135" s="27">
        <f>'Sugar Content'!D39</f>
        <v>254677078.01386517</v>
      </c>
      <c r="E135" s="309">
        <f>'Sugar Content'!E39</f>
        <v>12859892.432371616</v>
      </c>
      <c r="F135" s="349">
        <f>'Sugar Content'!F39</f>
        <v>5.318022538988558E-2</v>
      </c>
      <c r="G135" s="311">
        <f>'Sugar Content'!G39</f>
        <v>10.91026156629248</v>
      </c>
      <c r="H135" s="215">
        <f>'Sugar Content'!H39</f>
        <v>0.45990575543582324</v>
      </c>
      <c r="I135" s="312">
        <f>'Sugar Content'!I39</f>
        <v>2.1635825384130136</v>
      </c>
      <c r="J135" s="311">
        <f>'Sugar Content'!J39</f>
        <v>-3.6775033948218461E-2</v>
      </c>
      <c r="K135" s="313">
        <f>'Sugar Content'!K39</f>
        <v>-1.6713208075883185E-2</v>
      </c>
      <c r="L135" s="180">
        <f>'Sugar Content'!L39</f>
        <v>551014878.92484748</v>
      </c>
      <c r="M135" s="314">
        <f>'Sugar Content'!M39</f>
        <v>18930603.503526807</v>
      </c>
      <c r="N135" s="173">
        <f>'Sugar Content'!N39</f>
        <v>3.5578205141538852E-2</v>
      </c>
      <c r="O135" s="315">
        <f>'Sugar Content'!O39</f>
        <v>122994866.94168518</v>
      </c>
      <c r="P135" s="309">
        <f>'Sugar Content'!P39</f>
        <v>5155566.4443265796</v>
      </c>
      <c r="Q135" s="165">
        <f>'Sugar Content'!Q39</f>
        <v>4.3750823558581314E-2</v>
      </c>
    </row>
    <row r="136" spans="2:20" ht="15.65" customHeight="1" thickBot="1" x14ac:dyDescent="0.3">
      <c r="B136" s="453"/>
      <c r="C136" s="21" t="s">
        <v>295</v>
      </c>
      <c r="D136" s="30">
        <f>'Sugar Content'!D40</f>
        <v>2556880.4886043202</v>
      </c>
      <c r="E136" s="20">
        <f>'Sugar Content'!E40</f>
        <v>-674746.11895143101</v>
      </c>
      <c r="F136" s="166">
        <f>'Sugar Content'!F40</f>
        <v>-0.20879457960082118</v>
      </c>
      <c r="G136" s="214">
        <f>'Sugar Content'!G40</f>
        <v>0.10953571142709639</v>
      </c>
      <c r="H136" s="220">
        <f>'Sugar Content'!H40</f>
        <v>-3.0122054482217026E-2</v>
      </c>
      <c r="I136" s="213">
        <f>'Sugar Content'!I40</f>
        <v>4.0590201004165429</v>
      </c>
      <c r="J136" s="214">
        <f>'Sugar Content'!J40</f>
        <v>-8.1579896421141385E-2</v>
      </c>
      <c r="K136" s="179">
        <f>'Sugar Content'!K40</f>
        <v>-1.970243358050686E-2</v>
      </c>
      <c r="L136" s="181">
        <f>'Sugar Content'!L40</f>
        <v>10378429.297607807</v>
      </c>
      <c r="M136" s="168">
        <f>'Sugar Content'!M40</f>
        <v>-3002443.8234181125</v>
      </c>
      <c r="N136" s="174">
        <f>'Sugar Content'!N40</f>
        <v>-0.22438325184477298</v>
      </c>
      <c r="O136" s="19">
        <f>'Sugar Content'!O40</f>
        <v>2589911.2096540271</v>
      </c>
      <c r="P136" s="20">
        <f>'Sugar Content'!P40</f>
        <v>-827403.43708302919</v>
      </c>
      <c r="Q136" s="169">
        <f>'Sugar Content'!Q40</f>
        <v>-0.24212094074306451</v>
      </c>
    </row>
    <row r="137" spans="2:20" x14ac:dyDescent="0.25">
      <c r="B137" s="33"/>
      <c r="C137" s="34"/>
      <c r="D137" s="35"/>
      <c r="E137" s="35"/>
      <c r="F137" s="36"/>
      <c r="G137" s="37"/>
      <c r="H137" s="37"/>
      <c r="I137" s="38"/>
      <c r="J137" s="38"/>
      <c r="K137" s="36"/>
      <c r="L137" s="39"/>
      <c r="M137" s="39"/>
      <c r="N137" s="36"/>
      <c r="O137" s="35"/>
      <c r="P137" s="35"/>
      <c r="Q137" s="36"/>
    </row>
    <row r="138" spans="2:20" ht="23.5" x14ac:dyDescent="0.25">
      <c r="B138" s="447" t="s">
        <v>250</v>
      </c>
      <c r="C138" s="447"/>
      <c r="D138" s="447"/>
      <c r="E138" s="447"/>
      <c r="F138" s="447"/>
      <c r="G138" s="447"/>
      <c r="H138" s="447"/>
      <c r="I138" s="447"/>
      <c r="J138" s="447"/>
      <c r="K138" s="447"/>
      <c r="L138" s="447"/>
      <c r="M138" s="447"/>
      <c r="N138" s="447"/>
      <c r="O138" s="447"/>
      <c r="P138" s="447"/>
      <c r="Q138" s="447"/>
    </row>
    <row r="139" spans="2:20" x14ac:dyDescent="0.25">
      <c r="B139" s="441" t="s">
        <v>254</v>
      </c>
      <c r="C139" s="441"/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</row>
    <row r="140" spans="2:20" ht="15" thickBot="1" x14ac:dyDescent="0.3">
      <c r="B140" s="441" t="str">
        <f>'HOME PAGE'!H7</f>
        <v>YTD ENDING 11-30-2025</v>
      </c>
      <c r="C140" s="441"/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</row>
    <row r="141" spans="2:20" x14ac:dyDescent="0.25">
      <c r="D141" s="442" t="s">
        <v>263</v>
      </c>
      <c r="E141" s="443"/>
      <c r="F141" s="444"/>
      <c r="G141" s="445" t="s">
        <v>264</v>
      </c>
      <c r="H141" s="446"/>
      <c r="I141" s="442" t="s">
        <v>265</v>
      </c>
      <c r="J141" s="443"/>
      <c r="K141" s="444"/>
      <c r="L141" s="445" t="s">
        <v>266</v>
      </c>
      <c r="M141" s="443"/>
      <c r="N141" s="446"/>
      <c r="O141" s="442" t="s">
        <v>267</v>
      </c>
      <c r="P141" s="443"/>
      <c r="Q141" s="444"/>
    </row>
    <row r="142" spans="2:20" s="11" customFormat="1" ht="29.5" thickBot="1" x14ac:dyDescent="0.3">
      <c r="C142" s="12"/>
      <c r="D142" s="268" t="s">
        <v>268</v>
      </c>
      <c r="E142" s="269" t="s">
        <v>269</v>
      </c>
      <c r="F142" s="270" t="s">
        <v>270</v>
      </c>
      <c r="G142" s="271" t="s">
        <v>268</v>
      </c>
      <c r="H142" s="273" t="s">
        <v>269</v>
      </c>
      <c r="I142" s="274" t="s">
        <v>268</v>
      </c>
      <c r="J142" s="272" t="s">
        <v>269</v>
      </c>
      <c r="K142" s="270" t="s">
        <v>270</v>
      </c>
      <c r="L142" s="271" t="s">
        <v>268</v>
      </c>
      <c r="M142" s="272" t="s">
        <v>269</v>
      </c>
      <c r="N142" s="273" t="s">
        <v>270</v>
      </c>
      <c r="O142" s="274" t="s">
        <v>268</v>
      </c>
      <c r="P142" s="272" t="s">
        <v>269</v>
      </c>
      <c r="Q142" s="270" t="s">
        <v>270</v>
      </c>
    </row>
    <row r="143" spans="2:20" ht="15" thickBot="1" x14ac:dyDescent="0.3">
      <c r="C143" s="158" t="s">
        <v>271</v>
      </c>
      <c r="D143" s="163">
        <f>SubSegments!D105</f>
        <v>2132755389.4436061</v>
      </c>
      <c r="E143" s="164">
        <f>SubSegments!E105</f>
        <v>18106054.371194839</v>
      </c>
      <c r="F143" s="177">
        <f>SubSegments!F105</f>
        <v>8.5622018132736136E-3</v>
      </c>
      <c r="G143" s="201">
        <f>SubSegments!G105</f>
        <v>100</v>
      </c>
      <c r="H143" s="216">
        <f>SubSegments!H105</f>
        <v>-1.4210854715202004E-14</v>
      </c>
      <c r="I143" s="197">
        <f>SubSegments!I105</f>
        <v>2.4697038121038584</v>
      </c>
      <c r="J143" s="201">
        <f>SubSegments!J105</f>
        <v>3.5801385909005834E-2</v>
      </c>
      <c r="K143" s="191">
        <f>SubSegments!K105</f>
        <v>1.4709458162206401E-2</v>
      </c>
      <c r="L143" s="192">
        <f>SubSegments!L105</f>
        <v>5267274115.5939236</v>
      </c>
      <c r="M143" s="176">
        <f>SubSegments!M105</f>
        <v>120423968.40985012</v>
      </c>
      <c r="N143" s="178">
        <f>SubSegments!N105</f>
        <v>2.3397605324828829E-2</v>
      </c>
      <c r="O143" s="182">
        <f>SubSegments!O105</f>
        <v>1189821826.874177</v>
      </c>
      <c r="P143" s="164">
        <f>SubSegments!P105</f>
        <v>16675827.041948795</v>
      </c>
      <c r="Q143" s="178">
        <f>SubSegments!Q105</f>
        <v>1.4214622088242732E-2</v>
      </c>
    </row>
    <row r="144" spans="2:20" x14ac:dyDescent="0.25">
      <c r="B144" s="435" t="s">
        <v>272</v>
      </c>
      <c r="C144" s="18" t="s">
        <v>26</v>
      </c>
      <c r="D144" s="275">
        <f>SubSegments!D106</f>
        <v>3672561.4873048924</v>
      </c>
      <c r="E144" s="276">
        <f>SubSegments!E106</f>
        <v>501392.26182466559</v>
      </c>
      <c r="F144" s="277">
        <f>SubSegments!F106</f>
        <v>0.15810958866401623</v>
      </c>
      <c r="G144" s="278">
        <f>SubSegments!G106</f>
        <v>0.17219797007583654</v>
      </c>
      <c r="H144" s="279">
        <f>SubSegments!H106</f>
        <v>2.2236027313745521E-2</v>
      </c>
      <c r="I144" s="280">
        <f>SubSegments!I106</f>
        <v>4.6367589417006378</v>
      </c>
      <c r="J144" s="278">
        <f>SubSegments!J106</f>
        <v>0.12052532505474467</v>
      </c>
      <c r="K144" s="281">
        <f>SubSegments!K106</f>
        <v>2.6687132527979402E-2</v>
      </c>
      <c r="L144" s="282">
        <f>SubSegments!L106</f>
        <v>17028782.315206353</v>
      </c>
      <c r="M144" s="283">
        <f>SubSegments!M106</f>
        <v>2707041.2550196312</v>
      </c>
      <c r="N144" s="284">
        <f>SubSegments!N106</f>
        <v>0.18901621273861643</v>
      </c>
      <c r="O144" s="285">
        <f>SubSegments!O106</f>
        <v>4174178.5174253774</v>
      </c>
      <c r="P144" s="276">
        <f>SubSegments!P106</f>
        <v>615380.47124229511</v>
      </c>
      <c r="Q144" s="284">
        <f>SubSegments!Q106</f>
        <v>0.17291806482312452</v>
      </c>
    </row>
    <row r="145" spans="2:17" x14ac:dyDescent="0.25">
      <c r="B145" s="436"/>
      <c r="C145" s="18" t="s">
        <v>273</v>
      </c>
      <c r="D145" s="286">
        <f>SubSegments!D107</f>
        <v>143311520.62814474</v>
      </c>
      <c r="E145" s="287">
        <f>SubSegments!E107</f>
        <v>-1195248.5676776767</v>
      </c>
      <c r="F145" s="288">
        <f>SubSegments!F107</f>
        <v>-8.271228914252346E-3</v>
      </c>
      <c r="G145" s="289">
        <f>SubSegments!G107</f>
        <v>6.7195479302261605</v>
      </c>
      <c r="H145" s="290">
        <f>SubSegments!H107</f>
        <v>-0.1140564314574819</v>
      </c>
      <c r="I145" s="291">
        <f>SubSegments!I107</f>
        <v>2.6905093735334078</v>
      </c>
      <c r="J145" s="289">
        <f>SubSegments!J107</f>
        <v>-1.7066328819410614E-3</v>
      </c>
      <c r="K145" s="292">
        <f>SubSegments!K107</f>
        <v>-6.3391380107475899E-4</v>
      </c>
      <c r="L145" s="293">
        <f>SubSegments!L107</f>
        <v>385580989.58534974</v>
      </c>
      <c r="M145" s="294">
        <f>SubSegments!M107</f>
        <v>-3462447.4790118337</v>
      </c>
      <c r="N145" s="295">
        <f>SubSegments!N107</f>
        <v>-8.8998994691665296E-3</v>
      </c>
      <c r="O145" s="296">
        <f>SubSegments!O107</f>
        <v>77503382.655961171</v>
      </c>
      <c r="P145" s="287">
        <f>SubSegments!P107</f>
        <v>-59171.932974174619</v>
      </c>
      <c r="Q145" s="295">
        <f>SubSegments!Q107</f>
        <v>-7.6289303888677959E-4</v>
      </c>
    </row>
    <row r="146" spans="2:17" x14ac:dyDescent="0.25">
      <c r="B146" s="436"/>
      <c r="C146" s="18" t="s">
        <v>274</v>
      </c>
      <c r="D146" s="286">
        <f>SubSegments!D108</f>
        <v>3073415.7503480539</v>
      </c>
      <c r="E146" s="287">
        <f>SubSegments!E108</f>
        <v>1008609.7905952346</v>
      </c>
      <c r="F146" s="288">
        <f>SubSegments!F108</f>
        <v>0.48847679164776175</v>
      </c>
      <c r="G146" s="289">
        <f>SubSegments!G108</f>
        <v>0.14410540306499225</v>
      </c>
      <c r="H146" s="290">
        <f>SubSegments!H108</f>
        <v>4.6462454633444616E-2</v>
      </c>
      <c r="I146" s="291">
        <f>SubSegments!I108</f>
        <v>3.0788767706425251</v>
      </c>
      <c r="J146" s="289">
        <f>SubSegments!J108</f>
        <v>-0.16388938818179799</v>
      </c>
      <c r="K146" s="292">
        <f>SubSegments!K108</f>
        <v>-5.0539995841456756E-2</v>
      </c>
      <c r="L146" s="293">
        <f>SubSegments!L108</f>
        <v>9462668.3602734897</v>
      </c>
      <c r="M146" s="294">
        <f>SubSegments!M108</f>
        <v>2766985.4694482703</v>
      </c>
      <c r="N146" s="295">
        <f>SubSegments!N108</f>
        <v>0.41324918078777906</v>
      </c>
      <c r="O146" s="296">
        <f>SubSegments!O108</f>
        <v>1677547.009500378</v>
      </c>
      <c r="P146" s="287">
        <f>SubSegments!P108</f>
        <v>518343.98722389131</v>
      </c>
      <c r="Q146" s="295">
        <f>SubSegments!Q108</f>
        <v>0.44715548291613988</v>
      </c>
    </row>
    <row r="147" spans="2:17" x14ac:dyDescent="0.25">
      <c r="B147" s="436"/>
      <c r="C147" s="18" t="s">
        <v>244</v>
      </c>
      <c r="D147" s="286">
        <f>SubSegments!D109</f>
        <v>966131574.3172946</v>
      </c>
      <c r="E147" s="287">
        <f>SubSegments!E109</f>
        <v>-34900827.703903794</v>
      </c>
      <c r="F147" s="288">
        <f>SubSegments!F109</f>
        <v>-3.4864833179660368E-2</v>
      </c>
      <c r="G147" s="289">
        <f>SubSegments!G109</f>
        <v>45.299689739353525</v>
      </c>
      <c r="H147" s="290">
        <f>SubSegments!H109</f>
        <v>-2.0382960637120533</v>
      </c>
      <c r="I147" s="291">
        <f>SubSegments!I109</f>
        <v>1.9611827015602992</v>
      </c>
      <c r="J147" s="289">
        <f>SubSegments!J109</f>
        <v>-3.2138683268311041E-2</v>
      </c>
      <c r="K147" s="292">
        <f>SubSegments!K109</f>
        <v>-1.6123181897772291E-2</v>
      </c>
      <c r="L147" s="293">
        <f>SubSegments!L109</f>
        <v>1894760530.9822967</v>
      </c>
      <c r="M147" s="294">
        <f>SubSegments!M109</f>
        <v>-100618762.87290859</v>
      </c>
      <c r="N147" s="295">
        <f>SubSegments!N109</f>
        <v>-5.0425883030241564E-2</v>
      </c>
      <c r="O147" s="296">
        <f>SubSegments!O109</f>
        <v>431637940.84432602</v>
      </c>
      <c r="P147" s="287">
        <f>SubSegments!P109</f>
        <v>-16594668.59526819</v>
      </c>
      <c r="Q147" s="295">
        <f>SubSegments!Q109</f>
        <v>-3.7022448268580421E-2</v>
      </c>
    </row>
    <row r="148" spans="2:17" x14ac:dyDescent="0.25">
      <c r="B148" s="436"/>
      <c r="C148" s="18" t="s">
        <v>275</v>
      </c>
      <c r="D148" s="286">
        <f>SubSegments!D110</f>
        <v>184141827.80671528</v>
      </c>
      <c r="E148" s="287">
        <f>SubSegments!E110</f>
        <v>38642241.981793404</v>
      </c>
      <c r="F148" s="288">
        <f>SubSegments!F110</f>
        <v>0.26558317511838975</v>
      </c>
      <c r="G148" s="289">
        <f>SubSegments!G110</f>
        <v>8.6339872222643521</v>
      </c>
      <c r="H148" s="290">
        <f>SubSegments!H110</f>
        <v>1.7534333918138012</v>
      </c>
      <c r="I148" s="291">
        <f>SubSegments!I110</f>
        <v>3.1951056497188182</v>
      </c>
      <c r="J148" s="289">
        <f>SubSegments!J110</f>
        <v>0.12541777974660695</v>
      </c>
      <c r="K148" s="292">
        <f>SubSegments!K110</f>
        <v>4.0856850943526812E-2</v>
      </c>
      <c r="L148" s="293">
        <f>SubSegments!L110</f>
        <v>588352594.37478578</v>
      </c>
      <c r="M148" s="294">
        <f>SubSegments!M110</f>
        <v>141714280.68204242</v>
      </c>
      <c r="N148" s="295">
        <f>SubSegments!N110</f>
        <v>0.31729091826083727</v>
      </c>
      <c r="O148" s="296">
        <f>SubSegments!O110</f>
        <v>111764945.27694668</v>
      </c>
      <c r="P148" s="287">
        <f>SubSegments!P110</f>
        <v>24962114.626309067</v>
      </c>
      <c r="Q148" s="295">
        <f>SubSegments!Q110</f>
        <v>0.28757258765876098</v>
      </c>
    </row>
    <row r="149" spans="2:17" x14ac:dyDescent="0.25">
      <c r="B149" s="436"/>
      <c r="C149" s="18" t="s">
        <v>276</v>
      </c>
      <c r="D149" s="286">
        <f>SubSegments!D111</f>
        <v>475995332.77361923</v>
      </c>
      <c r="E149" s="287">
        <f>SubSegments!E111</f>
        <v>-6873254.6102408171</v>
      </c>
      <c r="F149" s="288">
        <f>SubSegments!F111</f>
        <v>-1.4234213593142416E-2</v>
      </c>
      <c r="G149" s="289">
        <f>SubSegments!G111</f>
        <v>22.318327508613024</v>
      </c>
      <c r="H149" s="290">
        <f>SubSegments!H111</f>
        <v>-0.51612449131278737</v>
      </c>
      <c r="I149" s="291">
        <f>SubSegments!I111</f>
        <v>1.9043052286858237</v>
      </c>
      <c r="J149" s="289">
        <f>SubSegments!J111</f>
        <v>4.7921762884184815E-2</v>
      </c>
      <c r="K149" s="292">
        <f>SubSegments!K111</f>
        <v>2.5814581829132398E-2</v>
      </c>
      <c r="L149" s="293">
        <f>SubSegments!L111</f>
        <v>906440401.03085172</v>
      </c>
      <c r="M149" s="294">
        <f>SubSegments!M111</f>
        <v>10051139.256460071</v>
      </c>
      <c r="N149" s="295">
        <f>SubSegments!N111</f>
        <v>1.1212917964416444E-2</v>
      </c>
      <c r="O149" s="296">
        <f>SubSegments!O111</f>
        <v>244288389.97093412</v>
      </c>
      <c r="P149" s="287">
        <f>SubSegments!P111</f>
        <v>-3523848.5059200227</v>
      </c>
      <c r="Q149" s="295">
        <f>SubSegments!Q111</f>
        <v>-1.4219832432727704E-2</v>
      </c>
    </row>
    <row r="150" spans="2:17" x14ac:dyDescent="0.25">
      <c r="B150" s="436"/>
      <c r="C150" s="18" t="s">
        <v>277</v>
      </c>
      <c r="D150" s="286">
        <f>SubSegments!D112</f>
        <v>34990413.426898949</v>
      </c>
      <c r="E150" s="287">
        <f>SubSegments!E112</f>
        <v>1544657.5233428665</v>
      </c>
      <c r="F150" s="288">
        <f>SubSegments!F112</f>
        <v>4.6183962108586475E-2</v>
      </c>
      <c r="G150" s="289">
        <f>SubSegments!G112</f>
        <v>1.6406200917409124</v>
      </c>
      <c r="H150" s="290">
        <f>SubSegments!H112</f>
        <v>5.8998243198784328E-2</v>
      </c>
      <c r="I150" s="291">
        <f>SubSegments!I112</f>
        <v>3.2039549345987268</v>
      </c>
      <c r="J150" s="289">
        <f>SubSegments!J112</f>
        <v>-2.4244739085220957E-2</v>
      </c>
      <c r="K150" s="292">
        <f>SubSegments!K112</f>
        <v>-7.5102972355961528E-3</v>
      </c>
      <c r="L150" s="293">
        <f>SubSegments!L112</f>
        <v>112107707.76276243</v>
      </c>
      <c r="M150" s="294">
        <f>SubSegments!M112</f>
        <v>4138129.4687897116</v>
      </c>
      <c r="N150" s="295">
        <f>SubSegments!N112</f>
        <v>3.8326809590037252E-2</v>
      </c>
      <c r="O150" s="296">
        <f>SubSegments!O112</f>
        <v>24743720.599957529</v>
      </c>
      <c r="P150" s="287">
        <f>SubSegments!P112</f>
        <v>1020313.4039103128</v>
      </c>
      <c r="Q150" s="295">
        <f>SubSegments!Q112</f>
        <v>4.3008721111540714E-2</v>
      </c>
    </row>
    <row r="151" spans="2:17" x14ac:dyDescent="0.25">
      <c r="B151" s="436"/>
      <c r="C151" s="18" t="s">
        <v>278</v>
      </c>
      <c r="D151" s="286">
        <f>SubSegments!D113</f>
        <v>615135.52975839376</v>
      </c>
      <c r="E151" s="287">
        <f>SubSegments!E113</f>
        <v>-315194.87430734781</v>
      </c>
      <c r="F151" s="288">
        <f>SubSegments!F113</f>
        <v>-0.33879885353620526</v>
      </c>
      <c r="G151" s="289">
        <f>SubSegments!G113</f>
        <v>2.8842291657219559E-2</v>
      </c>
      <c r="H151" s="290">
        <f>SubSegments!H113</f>
        <v>-1.5152255742947134E-2</v>
      </c>
      <c r="I151" s="291">
        <f>SubSegments!I113</f>
        <v>11.513175964428394</v>
      </c>
      <c r="J151" s="289">
        <f>SubSegments!J113</f>
        <v>-0.51222638398831499</v>
      </c>
      <c r="K151" s="292">
        <f>SubSegments!K113</f>
        <v>-4.2595363477027935E-2</v>
      </c>
      <c r="L151" s="293">
        <f>SubSegments!L113</f>
        <v>7082163.5960802659</v>
      </c>
      <c r="M151" s="294">
        <f>SubSegments!M113</f>
        <v>-4105433.8297753688</v>
      </c>
      <c r="N151" s="295">
        <f>SubSegments!N113</f>
        <v>-0.36696295670125817</v>
      </c>
      <c r="O151" s="296">
        <f>SubSegments!O113</f>
        <v>1580329.8485564147</v>
      </c>
      <c r="P151" s="287">
        <f>SubSegments!P113</f>
        <v>-829757.20410422562</v>
      </c>
      <c r="Q151" s="295">
        <f>SubSegments!Q113</f>
        <v>-0.34428515898967493</v>
      </c>
    </row>
    <row r="152" spans="2:17" x14ac:dyDescent="0.25">
      <c r="B152" s="436"/>
      <c r="C152" s="18" t="s">
        <v>279</v>
      </c>
      <c r="D152" s="286">
        <f>SubSegments!D114</f>
        <v>3713883.2290569446</v>
      </c>
      <c r="E152" s="287">
        <f>SubSegments!E114</f>
        <v>504099.72872768855</v>
      </c>
      <c r="F152" s="288">
        <f>SubSegments!F114</f>
        <v>0.15705100629870475</v>
      </c>
      <c r="G152" s="289">
        <f>SubSegments!G114</f>
        <v>0.17413545160590702</v>
      </c>
      <c r="H152" s="290">
        <f>SubSegments!H114</f>
        <v>2.2347472053290324E-2</v>
      </c>
      <c r="I152" s="291">
        <f>SubSegments!I114</f>
        <v>4.6292635837138389</v>
      </c>
      <c r="J152" s="289">
        <f>SubSegments!J114</f>
        <v>-0.11054452420190852</v>
      </c>
      <c r="K152" s="292">
        <f>SubSegments!K114</f>
        <v>-2.3322573759324332E-2</v>
      </c>
      <c r="L152" s="293">
        <f>SubSegments!L114</f>
        <v>17192544.386438876</v>
      </c>
      <c r="M152" s="294">
        <f>SubSegments!M114</f>
        <v>1978786.5269240811</v>
      </c>
      <c r="N152" s="295">
        <f>SubSegments!N114</f>
        <v>0.13006559886100288</v>
      </c>
      <c r="O152" s="296">
        <f>SubSegments!O114</f>
        <v>3825429.2984668924</v>
      </c>
      <c r="P152" s="287">
        <f>SubSegments!P114</f>
        <v>399025.40964743635</v>
      </c>
      <c r="Q152" s="295">
        <f>SubSegments!Q114</f>
        <v>0.1164560345467381</v>
      </c>
    </row>
    <row r="153" spans="2:17" x14ac:dyDescent="0.25">
      <c r="B153" s="436"/>
      <c r="C153" s="18" t="s">
        <v>280</v>
      </c>
      <c r="D153" s="286">
        <f>SubSegments!D115</f>
        <v>66922125.860956751</v>
      </c>
      <c r="E153" s="287">
        <f>SubSegments!E115</f>
        <v>-946144.78452014178</v>
      </c>
      <c r="F153" s="288">
        <f>SubSegments!F115</f>
        <v>-1.394090015144946E-2</v>
      </c>
      <c r="G153" s="289">
        <f>SubSegments!G115</f>
        <v>3.1378247215877586</v>
      </c>
      <c r="H153" s="290">
        <f>SubSegments!H115</f>
        <v>-7.1609084757865205E-2</v>
      </c>
      <c r="I153" s="291">
        <f>SubSegments!I115</f>
        <v>6.1834515489906385</v>
      </c>
      <c r="J153" s="289">
        <f>SubSegments!J115</f>
        <v>-0.15224149582564017</v>
      </c>
      <c r="K153" s="292">
        <f>SubSegments!K115</f>
        <v>-2.4029177983961949E-2</v>
      </c>
      <c r="L153" s="293">
        <f>SubSegments!L115</f>
        <v>413809722.81667948</v>
      </c>
      <c r="M153" s="294">
        <f>SubSegments!M115</f>
        <v>-16182807.475577295</v>
      </c>
      <c r="N153" s="295">
        <f>SubSegments!N115</f>
        <v>-3.7635089764415638E-2</v>
      </c>
      <c r="O153" s="296">
        <f>SubSegments!O115</f>
        <v>106641740.26761717</v>
      </c>
      <c r="P153" s="287">
        <f>SubSegments!P115</f>
        <v>-2958936.5686238706</v>
      </c>
      <c r="Q153" s="295">
        <f>SubSegments!Q115</f>
        <v>-2.6997429706067798E-2</v>
      </c>
    </row>
    <row r="154" spans="2:17" ht="15" thickBot="1" x14ac:dyDescent="0.3">
      <c r="B154" s="436"/>
      <c r="C154" s="350" t="s">
        <v>281</v>
      </c>
      <c r="D154" s="298">
        <f>SubSegments!D116</f>
        <v>250149463.85090917</v>
      </c>
      <c r="E154" s="299">
        <f>SubSegments!E116</f>
        <v>20097588.842971414</v>
      </c>
      <c r="F154" s="300">
        <f>SubSegments!F116</f>
        <v>8.7361117323116633E-2</v>
      </c>
      <c r="G154" s="301">
        <f>SubSegments!G116</f>
        <v>11.728933617472569</v>
      </c>
      <c r="H154" s="302">
        <f>SubSegments!H116</f>
        <v>0.84997268563276407</v>
      </c>
      <c r="I154" s="303">
        <f>SubSegments!I116</f>
        <v>3.6586952618627988</v>
      </c>
      <c r="J154" s="301">
        <f>SubSegments!J116</f>
        <v>3.3343575657270641E-2</v>
      </c>
      <c r="K154" s="304">
        <f>SubSegments!K116</f>
        <v>9.1973354706918579E-3</v>
      </c>
      <c r="L154" s="305">
        <f>SubSegments!L116</f>
        <v>915220658.1488409</v>
      </c>
      <c r="M154" s="306">
        <f>SubSegments!M116</f>
        <v>81201705.174070358</v>
      </c>
      <c r="N154" s="307">
        <f>SubSegments!N116</f>
        <v>9.7361942296923729E-2</v>
      </c>
      <c r="O154" s="308">
        <f>SubSegments!O116</f>
        <v>181940639.9758139</v>
      </c>
      <c r="P154" s="299">
        <f>SubSegments!P116</f>
        <v>13083449.341834664</v>
      </c>
      <c r="Q154" s="307">
        <f>SubSegments!Q116</f>
        <v>7.748233458529348E-2</v>
      </c>
    </row>
    <row r="155" spans="2:17" s="160" customFormat="1" x14ac:dyDescent="0.25">
      <c r="B155" s="436"/>
      <c r="C155" s="227" t="s">
        <v>282</v>
      </c>
      <c r="D155" s="254">
        <f>'RFG vs SS'!E34</f>
        <v>953873689.71807432</v>
      </c>
      <c r="E155" s="228">
        <f>'RFG vs SS'!F34</f>
        <v>-32519332.456700087</v>
      </c>
      <c r="F155" s="233">
        <f>'RFG vs SS'!G34</f>
        <v>-3.296792629879141E-2</v>
      </c>
      <c r="G155" s="234">
        <f>'RFG vs SS'!H34</f>
        <v>44.724945694167069</v>
      </c>
      <c r="H155" s="235">
        <f>'RFG vs SS'!I34</f>
        <v>-1.9207560690048382</v>
      </c>
      <c r="I155" s="236">
        <f>'RFG vs SS'!J34</f>
        <v>1.9389344677845279</v>
      </c>
      <c r="J155" s="234">
        <f>'RFG vs SS'!K34</f>
        <v>-3.2446230110103835E-2</v>
      </c>
      <c r="K155" s="237">
        <f>'RFG vs SS'!L34</f>
        <v>-1.6458632340651057E-2</v>
      </c>
      <c r="L155" s="238">
        <f>'RFG vs SS'!M34</f>
        <v>1849498574.9071784</v>
      </c>
      <c r="M155" s="239">
        <f>'RFG vs SS'!N34</f>
        <v>-95057589.546123266</v>
      </c>
      <c r="N155" s="240">
        <f>'RFG vs SS'!O34</f>
        <v>-4.8883951661456919E-2</v>
      </c>
      <c r="O155" s="241">
        <f>'RFG vs SS'!P34</f>
        <v>421066596.55777824</v>
      </c>
      <c r="P155" s="242">
        <f>'RFG vs SS'!Q34</f>
        <v>-14871050.410822928</v>
      </c>
      <c r="Q155" s="240">
        <f>'RFG vs SS'!R34</f>
        <v>-3.4112792309249747E-2</v>
      </c>
    </row>
    <row r="156" spans="2:17" s="160" customFormat="1" ht="15" thickBot="1" x14ac:dyDescent="0.3">
      <c r="B156" s="437"/>
      <c r="C156" s="161" t="s">
        <v>283</v>
      </c>
      <c r="D156" s="253">
        <f>'RFG vs SS'!E35</f>
        <v>12257884.599221494</v>
      </c>
      <c r="E156" s="229">
        <f>'RFG vs SS'!F35</f>
        <v>-2381495.2472027987</v>
      </c>
      <c r="F156" s="243">
        <f>'RFG vs SS'!G35</f>
        <v>-0.16267733142975213</v>
      </c>
      <c r="G156" s="244">
        <f>'RFG vs SS'!H35</f>
        <v>0.57474404518651023</v>
      </c>
      <c r="H156" s="245">
        <f>'RFG vs SS'!I35</f>
        <v>-0.11753999470717758</v>
      </c>
      <c r="I156" s="246">
        <f>'RFG vs SS'!J35</f>
        <v>3.6924769285228587</v>
      </c>
      <c r="J156" s="244">
        <f>'RFG vs SS'!K35</f>
        <v>0.22080463536102268</v>
      </c>
      <c r="K156" s="247">
        <f>'RFG vs SS'!L35</f>
        <v>6.3601808210971486E-2</v>
      </c>
      <c r="L156" s="248">
        <f>'RFG vs SS'!M35</f>
        <v>45261956.075121038</v>
      </c>
      <c r="M156" s="249">
        <f>'RFG vs SS'!N35</f>
        <v>-5561173.3267819509</v>
      </c>
      <c r="N156" s="250">
        <f>'RFG vs SS'!O35</f>
        <v>-0.10942209565264829</v>
      </c>
      <c r="O156" s="251">
        <f>'RFG vs SS'!P35</f>
        <v>10571344.286547652</v>
      </c>
      <c r="P156" s="252">
        <f>'RFG vs SS'!Q35</f>
        <v>-1723618.1844454464</v>
      </c>
      <c r="Q156" s="250">
        <f>'RFG vs SS'!R35</f>
        <v>-0.14018897483517287</v>
      </c>
    </row>
    <row r="157" spans="2:17" x14ac:dyDescent="0.25">
      <c r="B157" s="438" t="s">
        <v>284</v>
      </c>
      <c r="C157" s="13" t="s">
        <v>31</v>
      </c>
      <c r="D157" s="162">
        <f>'Fat Content'!D41</f>
        <v>20378094.530071784</v>
      </c>
      <c r="E157" s="32">
        <f>'Fat Content'!E41</f>
        <v>2874256.727239158</v>
      </c>
      <c r="F157" s="196">
        <f>'Fat Content'!F41</f>
        <v>0.16420723041515045</v>
      </c>
      <c r="G157" s="204">
        <f>'Fat Content'!G41</f>
        <v>0.95548203187933445</v>
      </c>
      <c r="H157" s="219">
        <f>'Fat Content'!H41</f>
        <v>0.12774016884211126</v>
      </c>
      <c r="I157" s="200">
        <f>'Fat Content'!I41</f>
        <v>3.5533934565138838</v>
      </c>
      <c r="J157" s="204">
        <f>'Fat Content'!J41</f>
        <v>-2.4744503086455261E-2</v>
      </c>
      <c r="K157" s="186">
        <f>'Fat Content'!K41</f>
        <v>-6.9154692652541273E-3</v>
      </c>
      <c r="L157" s="187">
        <f>'Fat Content'!L41</f>
        <v>72411387.759378448</v>
      </c>
      <c r="M157" s="188">
        <f>'Fat Content'!M41</f>
        <v>9780241.2783756331</v>
      </c>
      <c r="N157" s="189">
        <f>'Fat Content'!N41</f>
        <v>0.1561561910948279</v>
      </c>
      <c r="O157" s="31">
        <f>'Fat Content'!O41</f>
        <v>11318679.38980905</v>
      </c>
      <c r="P157" s="32">
        <f>'Fat Content'!P41</f>
        <v>1354006.1490227357</v>
      </c>
      <c r="Q157" s="189">
        <f>'Fat Content'!Q41</f>
        <v>0.13588063715733953</v>
      </c>
    </row>
    <row r="158" spans="2:17" x14ac:dyDescent="0.25">
      <c r="B158" s="439"/>
      <c r="C158" s="18" t="s">
        <v>217</v>
      </c>
      <c r="D158" s="27">
        <f>'Fat Content'!D42</f>
        <v>86819561.239939377</v>
      </c>
      <c r="E158" s="309">
        <f>'Fat Content'!E42</f>
        <v>-5989977.1771183908</v>
      </c>
      <c r="F158" s="310">
        <f>'Fat Content'!F42</f>
        <v>-6.4540534079603543E-2</v>
      </c>
      <c r="G158" s="311">
        <f>'Fat Content'!G42</f>
        <v>4.0707697502332367</v>
      </c>
      <c r="H158" s="215">
        <f>'Fat Content'!H42</f>
        <v>-0.318115767463234</v>
      </c>
      <c r="I158" s="312">
        <f>'Fat Content'!I42</f>
        <v>1.9629374206721184</v>
      </c>
      <c r="J158" s="311">
        <f>'Fat Content'!J42</f>
        <v>5.3721353975842989E-2</v>
      </c>
      <c r="K158" s="313">
        <f>'Fat Content'!K42</f>
        <v>2.813791215826237E-2</v>
      </c>
      <c r="L158" s="180">
        <f>'Fat Content'!L42</f>
        <v>170421365.60421163</v>
      </c>
      <c r="M158" s="314">
        <f>'Fat Content'!M42</f>
        <v>-6772096.2843002677</v>
      </c>
      <c r="N158" s="173">
        <f>'Fat Content'!N42</f>
        <v>-3.8218657799920369E-2</v>
      </c>
      <c r="O158" s="315">
        <f>'Fat Content'!O42</f>
        <v>48060242.432322569</v>
      </c>
      <c r="P158" s="309">
        <f>'Fat Content'!P42</f>
        <v>-2558210.8598857671</v>
      </c>
      <c r="Q158" s="173">
        <f>'Fat Content'!Q42</f>
        <v>-5.0539095794133064E-2</v>
      </c>
    </row>
    <row r="159" spans="2:17" x14ac:dyDescent="0.25">
      <c r="B159" s="439"/>
      <c r="C159" s="18" t="s">
        <v>218</v>
      </c>
      <c r="D159" s="27">
        <f>'Fat Content'!D43</f>
        <v>2864667.3734207232</v>
      </c>
      <c r="E159" s="309">
        <f>'Fat Content'!E43</f>
        <v>2644544.2893257458</v>
      </c>
      <c r="F159" s="310">
        <f>'Fat Content'!F43</f>
        <v>12.013934386748328</v>
      </c>
      <c r="G159" s="311">
        <f>'Fat Content'!G43</f>
        <v>0.1343176712903798</v>
      </c>
      <c r="H159" s="215">
        <f>'Fat Content'!H43</f>
        <v>0.12390823458405989</v>
      </c>
      <c r="I159" s="312">
        <f>'Fat Content'!I43</f>
        <v>2.396838871845445</v>
      </c>
      <c r="J159" s="311">
        <f>'Fat Content'!J43</f>
        <v>-1.0704621525702471</v>
      </c>
      <c r="K159" s="313">
        <f>'Fat Content'!K43</f>
        <v>-0.30873066544622874</v>
      </c>
      <c r="L159" s="180">
        <f>'Fat Content'!L43</f>
        <v>6866146.1155221807</v>
      </c>
      <c r="M159" s="314">
        <f>'Fat Content'!M43</f>
        <v>6102913.120542123</v>
      </c>
      <c r="N159" s="173">
        <f>'Fat Content'!N43</f>
        <v>7.9961337634539582</v>
      </c>
      <c r="O159" s="315">
        <f>'Fat Content'!O43</f>
        <v>1740233.4331503534</v>
      </c>
      <c r="P159" s="309">
        <f>'Fat Content'!P43</f>
        <v>1520106.6006618165</v>
      </c>
      <c r="Q159" s="173">
        <f>'Fat Content'!Q43</f>
        <v>6.9055943043244241</v>
      </c>
    </row>
    <row r="160" spans="2:17" ht="15" thickBot="1" x14ac:dyDescent="0.3">
      <c r="B160" s="440"/>
      <c r="C160" s="21" t="s">
        <v>219</v>
      </c>
      <c r="D160" s="316">
        <f>'Fat Content'!D44</f>
        <v>2022693066.3001723</v>
      </c>
      <c r="E160" s="317">
        <f>'Fat Content'!E44</f>
        <v>18577230.531748772</v>
      </c>
      <c r="F160" s="318">
        <f>'Fat Content'!F44</f>
        <v>9.2695393151393558E-3</v>
      </c>
      <c r="G160" s="319">
        <f>'Fat Content'!G44</f>
        <v>94.839430546596958</v>
      </c>
      <c r="H160" s="320">
        <f>'Fat Content'!H44</f>
        <v>6.6467364037066545E-2</v>
      </c>
      <c r="I160" s="321">
        <f>'Fat Content'!I44</f>
        <v>2.4806409334722987</v>
      </c>
      <c r="J160" s="319">
        <f>'Fat Content'!J44</f>
        <v>3.2547755296094216E-2</v>
      </c>
      <c r="K160" s="322">
        <f>'Fat Content'!K44</f>
        <v>1.3295145620372931E-2</v>
      </c>
      <c r="L160" s="323">
        <f>'Fat Content'!L44</f>
        <v>5017575216.1148062</v>
      </c>
      <c r="M160" s="324">
        <f>'Fat Content'!M44</f>
        <v>111312910.2952261</v>
      </c>
      <c r="N160" s="325">
        <f>'Fat Content'!N44</f>
        <v>2.268792481054099E-2</v>
      </c>
      <c r="O160" s="326">
        <f>'Fat Content'!O44</f>
        <v>1128702671.6188948</v>
      </c>
      <c r="P160" s="317">
        <f>'Fat Content'!P44</f>
        <v>16359925.152149439</v>
      </c>
      <c r="Q160" s="325">
        <f>'Fat Content'!Q44</f>
        <v>1.4707629643934156E-2</v>
      </c>
    </row>
    <row r="161" spans="2:17" ht="15" thickBot="1" x14ac:dyDescent="0.3">
      <c r="B161" s="438" t="s">
        <v>198</v>
      </c>
      <c r="C161" s="158" t="s">
        <v>198</v>
      </c>
      <c r="D161" s="163">
        <f>Flavors!D161</f>
        <v>1190182764.7086689</v>
      </c>
      <c r="E161" s="164">
        <f>Flavors!E161</f>
        <v>4442448.7162716389</v>
      </c>
      <c r="F161" s="177">
        <f>Flavors!F161</f>
        <v>3.7465612464678334E-3</v>
      </c>
      <c r="G161" s="201">
        <f>Flavors!G161</f>
        <v>55.804935277606496</v>
      </c>
      <c r="H161" s="216">
        <f>Flavors!H161</f>
        <v>-0.26773343045590536</v>
      </c>
      <c r="I161" s="197">
        <f>Flavors!I161</f>
        <v>2.2237358919685355</v>
      </c>
      <c r="J161" s="201">
        <f>Flavors!J161</f>
        <v>2.2471878742074125E-2</v>
      </c>
      <c r="K161" s="191">
        <f>Flavors!K161</f>
        <v>1.0208624956865756E-2</v>
      </c>
      <c r="L161" s="192">
        <f>Flavors!L161</f>
        <v>2646652131.8850093</v>
      </c>
      <c r="M161" s="176">
        <f>Flavors!M161</f>
        <v>36524645.25917244</v>
      </c>
      <c r="N161" s="178">
        <f>Flavors!N161</f>
        <v>1.3993433441976648E-2</v>
      </c>
      <c r="O161" s="182">
        <f>Flavors!O161</f>
        <v>574931111.60981524</v>
      </c>
      <c r="P161" s="164">
        <f>Flavors!P161</f>
        <v>8594407.9620615244</v>
      </c>
      <c r="Q161" s="178">
        <f>Flavors!Q161</f>
        <v>1.5175438757024332E-2</v>
      </c>
    </row>
    <row r="162" spans="2:17" x14ac:dyDescent="0.25">
      <c r="B162" s="439"/>
      <c r="C162" s="221" t="s">
        <v>31</v>
      </c>
      <c r="D162" s="327">
        <f>Flavors!D162</f>
        <v>95509695.04865399</v>
      </c>
      <c r="E162" s="328">
        <f>Flavors!E162</f>
        <v>14486242.298793375</v>
      </c>
      <c r="F162" s="329">
        <f>Flavors!F162</f>
        <v>0.17879073042611476</v>
      </c>
      <c r="G162" s="330">
        <f>Flavors!G162</f>
        <v>4.4782301581040933</v>
      </c>
      <c r="H162" s="331">
        <f>Flavors!H162</f>
        <v>0.64669878285193283</v>
      </c>
      <c r="I162" s="332">
        <f>Flavors!I162</f>
        <v>2.6708781935418662</v>
      </c>
      <c r="J162" s="330">
        <f>Flavors!J162</f>
        <v>0.17866480655466166</v>
      </c>
      <c r="K162" s="333">
        <f>Flavors!K162</f>
        <v>7.1689209073163104E-2</v>
      </c>
      <c r="L162" s="334">
        <f>Flavors!L162</f>
        <v>255094761.77728349</v>
      </c>
      <c r="M162" s="335">
        <f>Flavors!M162</f>
        <v>53167028.174155623</v>
      </c>
      <c r="N162" s="336">
        <f>Flavors!N162</f>
        <v>0.26329730555313907</v>
      </c>
      <c r="O162" s="337">
        <f>Flavors!O162</f>
        <v>56663671.937362194</v>
      </c>
      <c r="P162" s="328">
        <f>Flavors!P162</f>
        <v>9708604.4454503879</v>
      </c>
      <c r="Q162" s="336">
        <f>Flavors!Q162</f>
        <v>0.20676372038274107</v>
      </c>
    </row>
    <row r="163" spans="2:17" x14ac:dyDescent="0.25">
      <c r="B163" s="439"/>
      <c r="C163" s="18" t="s">
        <v>199</v>
      </c>
      <c r="D163" s="286">
        <f>Flavors!D163</f>
        <v>7189629.1805893015</v>
      </c>
      <c r="E163" s="287">
        <f>Flavors!E163</f>
        <v>-232977.90700997505</v>
      </c>
      <c r="F163" s="288">
        <f>Flavors!F163</f>
        <v>-3.1387611422838767E-2</v>
      </c>
      <c r="G163" s="289">
        <f>Flavors!G163</f>
        <v>0.3371051934120271</v>
      </c>
      <c r="H163" s="290">
        <f>Flavors!H163</f>
        <v>-1.3903693238444814E-2</v>
      </c>
      <c r="I163" s="291">
        <f>Flavors!I163</f>
        <v>1.9934041485630443</v>
      </c>
      <c r="J163" s="289">
        <f>Flavors!J163</f>
        <v>-0.26773509158999365</v>
      </c>
      <c r="K163" s="292">
        <f>Flavors!K163</f>
        <v>-0.11840716698714797</v>
      </c>
      <c r="L163" s="293">
        <f>Flavors!L163</f>
        <v>14331836.635216635</v>
      </c>
      <c r="M163" s="294">
        <f>Flavors!M163</f>
        <v>-2451711.514792148</v>
      </c>
      <c r="N163" s="295">
        <f>Flavors!N163</f>
        <v>-0.14607826026291498</v>
      </c>
      <c r="O163" s="296">
        <f>Flavors!O163</f>
        <v>3605400.6181890648</v>
      </c>
      <c r="P163" s="287">
        <f>Flavors!P163</f>
        <v>-292406.91111690085</v>
      </c>
      <c r="Q163" s="295">
        <f>Flavors!Q163</f>
        <v>-7.5018304243710601E-2</v>
      </c>
    </row>
    <row r="164" spans="2:17" x14ac:dyDescent="0.25">
      <c r="B164" s="439"/>
      <c r="C164" s="18" t="s">
        <v>200</v>
      </c>
      <c r="D164" s="286">
        <f>Flavors!D164</f>
        <v>145421383.33539566</v>
      </c>
      <c r="E164" s="287">
        <f>Flavors!E164</f>
        <v>8756125.9829590321</v>
      </c>
      <c r="F164" s="288">
        <f>Flavors!F164</f>
        <v>6.4069875201555146E-2</v>
      </c>
      <c r="G164" s="289">
        <f>Flavors!G164</f>
        <v>6.8184745449562882</v>
      </c>
      <c r="H164" s="290">
        <f>Flavors!H164</f>
        <v>0.35568872577663324</v>
      </c>
      <c r="I164" s="291">
        <f>Flavors!I164</f>
        <v>2.3797812077874347</v>
      </c>
      <c r="J164" s="289">
        <f>Flavors!J164</f>
        <v>3.9243083560574377E-2</v>
      </c>
      <c r="K164" s="292">
        <f>Flavors!K164</f>
        <v>1.6766692733764962E-2</v>
      </c>
      <c r="L164" s="293">
        <f>Flavors!L164</f>
        <v>346071075.27202743</v>
      </c>
      <c r="M164" s="294">
        <f>Flavors!M164</f>
        <v>26200830.181374252</v>
      </c>
      <c r="N164" s="295">
        <f>Flavors!N164</f>
        <v>8.1910807846315228E-2</v>
      </c>
      <c r="O164" s="296">
        <f>Flavors!O164</f>
        <v>73920073.172826603</v>
      </c>
      <c r="P164" s="287">
        <f>Flavors!P164</f>
        <v>5138872.3653787225</v>
      </c>
      <c r="Q164" s="295">
        <f>Flavors!Q164</f>
        <v>7.4713327261687862E-2</v>
      </c>
    </row>
    <row r="165" spans="2:17" x14ac:dyDescent="0.25">
      <c r="B165" s="439"/>
      <c r="C165" s="18" t="s">
        <v>201</v>
      </c>
      <c r="D165" s="286">
        <f>Flavors!D165</f>
        <v>33078878.807360314</v>
      </c>
      <c r="E165" s="287">
        <f>Flavors!E165</f>
        <v>-1090408.3711412027</v>
      </c>
      <c r="F165" s="288">
        <f>Flavors!F165</f>
        <v>-3.1911943771167142E-2</v>
      </c>
      <c r="G165" s="289">
        <f>Flavors!G165</f>
        <v>1.5509926253657218</v>
      </c>
      <c r="H165" s="290">
        <f>Flavors!H165</f>
        <v>-6.4844412567164333E-2</v>
      </c>
      <c r="I165" s="291">
        <f>Flavors!I165</f>
        <v>2.1853141122335904</v>
      </c>
      <c r="J165" s="289">
        <f>Flavors!J165</f>
        <v>-5.9891229647430766E-2</v>
      </c>
      <c r="K165" s="292">
        <f>Flavors!K165</f>
        <v>-2.6675167981407975E-2</v>
      </c>
      <c r="L165" s="293">
        <f>Flavors!L165</f>
        <v>72287740.674589127</v>
      </c>
      <c r="M165" s="294">
        <f>Flavors!M165</f>
        <v>-4429325.4268491566</v>
      </c>
      <c r="N165" s="295">
        <f>Flavors!N165</f>
        <v>-5.7735855291865965E-2</v>
      </c>
      <c r="O165" s="296">
        <f>Flavors!O165</f>
        <v>17385932.860444218</v>
      </c>
      <c r="P165" s="287">
        <f>Flavors!P165</f>
        <v>-409256.86761968955</v>
      </c>
      <c r="Q165" s="295">
        <f>Flavors!Q165</f>
        <v>-2.2998173881465897E-2</v>
      </c>
    </row>
    <row r="166" spans="2:17" x14ac:dyDescent="0.25">
      <c r="B166" s="439"/>
      <c r="C166" s="18" t="s">
        <v>202</v>
      </c>
      <c r="D166" s="286">
        <f>Flavors!D166</f>
        <v>10463343.509939341</v>
      </c>
      <c r="E166" s="287">
        <f>Flavors!E166</f>
        <v>1104044.4588080328</v>
      </c>
      <c r="F166" s="288">
        <f>Flavors!F166</f>
        <v>0.11796230174679385</v>
      </c>
      <c r="G166" s="289">
        <f>Flavors!G166</f>
        <v>0.49060213664113722</v>
      </c>
      <c r="H166" s="290">
        <f>Flavors!H166</f>
        <v>4.800870538503621E-2</v>
      </c>
      <c r="I166" s="291">
        <f>Flavors!I166</f>
        <v>2.2968281829138406</v>
      </c>
      <c r="J166" s="289">
        <f>Flavors!J166</f>
        <v>-0.23660812445153123</v>
      </c>
      <c r="K166" s="292">
        <f>Flavors!K166</f>
        <v>-9.3394147610361702E-2</v>
      </c>
      <c r="L166" s="293">
        <f>Flavors!L166</f>
        <v>24032502.261137303</v>
      </c>
      <c r="M166" s="294">
        <f>Flavors!M166</f>
        <v>321314.23351097479</v>
      </c>
      <c r="N166" s="295">
        <f>Flavors!N166</f>
        <v>1.3551165514634098E-2</v>
      </c>
      <c r="O166" s="296">
        <f>Flavors!O166</f>
        <v>5727859.8172828313</v>
      </c>
      <c r="P166" s="287">
        <f>Flavors!P166</f>
        <v>641814.8457022626</v>
      </c>
      <c r="Q166" s="295">
        <f>Flavors!Q166</f>
        <v>0.12619134303541332</v>
      </c>
    </row>
    <row r="167" spans="2:17" x14ac:dyDescent="0.25">
      <c r="B167" s="439"/>
      <c r="C167" s="18" t="s">
        <v>203</v>
      </c>
      <c r="D167" s="286">
        <f>Flavors!D167</f>
        <v>24412810.332342055</v>
      </c>
      <c r="E167" s="287">
        <f>Flavors!E167</f>
        <v>-1024624.4172307923</v>
      </c>
      <c r="F167" s="288">
        <f>Flavors!F167</f>
        <v>-4.028017869404061E-2</v>
      </c>
      <c r="G167" s="289">
        <f>Flavors!G167</f>
        <v>1.1446605856994632</v>
      </c>
      <c r="H167" s="290">
        <f>Flavors!H167</f>
        <v>-5.825444743068986E-2</v>
      </c>
      <c r="I167" s="291">
        <f>Flavors!I167</f>
        <v>2.0558437343491667</v>
      </c>
      <c r="J167" s="289">
        <f>Flavors!J167</f>
        <v>-0.10423473912886472</v>
      </c>
      <c r="K167" s="292">
        <f>Flavors!K167</f>
        <v>-4.8255070548910227E-2</v>
      </c>
      <c r="L167" s="293">
        <f>Flavors!L167</f>
        <v>50188923.159600012</v>
      </c>
      <c r="M167" s="294">
        <f>Flavors!M167</f>
        <v>-4757932.0634543374</v>
      </c>
      <c r="N167" s="295">
        <f>Flavors!N167</f>
        <v>-8.6591526378347244E-2</v>
      </c>
      <c r="O167" s="296">
        <f>Flavors!O167</f>
        <v>12487863.192371614</v>
      </c>
      <c r="P167" s="287">
        <f>Flavors!P167</f>
        <v>-662794.67544575967</v>
      </c>
      <c r="Q167" s="295">
        <f>Flavors!Q167</f>
        <v>-5.0400115500515583E-2</v>
      </c>
    </row>
    <row r="168" spans="2:17" x14ac:dyDescent="0.25">
      <c r="B168" s="439"/>
      <c r="C168" s="18" t="s">
        <v>204</v>
      </c>
      <c r="D168" s="286">
        <f>Flavors!D168</f>
        <v>153708148.05788058</v>
      </c>
      <c r="E168" s="287">
        <f>Flavors!E168</f>
        <v>-9255397.949880302</v>
      </c>
      <c r="F168" s="288">
        <f>Flavors!F168</f>
        <v>-5.679428422255569E-2</v>
      </c>
      <c r="G168" s="289">
        <f>Flavors!G168</f>
        <v>7.2070219031531781</v>
      </c>
      <c r="H168" s="290">
        <f>Flavors!H168</f>
        <v>-0.49938801100786723</v>
      </c>
      <c r="I168" s="291">
        <f>Flavors!I168</f>
        <v>1.9922775826751893</v>
      </c>
      <c r="J168" s="289">
        <f>Flavors!J168</f>
        <v>-2.6728977049029767E-2</v>
      </c>
      <c r="K168" s="292">
        <f>Flavors!K168</f>
        <v>-1.3238677665653916E-2</v>
      </c>
      <c r="L168" s="293">
        <f>Flavors!L168</f>
        <v>306229297.6502344</v>
      </c>
      <c r="M168" s="294">
        <f>Flavors!M168</f>
        <v>-22795170.735354424</v>
      </c>
      <c r="N168" s="295">
        <f>Flavors!N168</f>
        <v>-6.9281080666135794E-2</v>
      </c>
      <c r="O168" s="296">
        <f>Flavors!O168</f>
        <v>68606093.172548145</v>
      </c>
      <c r="P168" s="287">
        <f>Flavors!P168</f>
        <v>-4164706.9005649686</v>
      </c>
      <c r="Q168" s="295">
        <f>Flavors!Q168</f>
        <v>-5.7230467390501014E-2</v>
      </c>
    </row>
    <row r="169" spans="2:17" x14ac:dyDescent="0.25">
      <c r="B169" s="439"/>
      <c r="C169" s="18" t="s">
        <v>205</v>
      </c>
      <c r="D169" s="286">
        <f>Flavors!D169</f>
        <v>3650290.158845379</v>
      </c>
      <c r="E169" s="287">
        <f>Flavors!E169</f>
        <v>-925678.77393512335</v>
      </c>
      <c r="F169" s="288">
        <f>Flavors!F169</f>
        <v>-0.20229131524558927</v>
      </c>
      <c r="G169" s="289">
        <f>Flavors!G169</f>
        <v>0.17115371865489307</v>
      </c>
      <c r="H169" s="290">
        <f>Flavors!H169</f>
        <v>-4.5240028378527475E-2</v>
      </c>
      <c r="I169" s="291">
        <f>Flavors!I169</f>
        <v>2.1043327596764567</v>
      </c>
      <c r="J169" s="289">
        <f>Flavors!J169</f>
        <v>0.1949588835787186</v>
      </c>
      <c r="K169" s="292">
        <f>Flavors!K169</f>
        <v>0.10210618570793671</v>
      </c>
      <c r="L169" s="293">
        <f>Flavors!L169</f>
        <v>7681425.163582908</v>
      </c>
      <c r="M169" s="294">
        <f>Flavors!M169</f>
        <v>-1055810.3745030295</v>
      </c>
      <c r="N169" s="295">
        <f>Flavors!N169</f>
        <v>-0.12084032413922144</v>
      </c>
      <c r="O169" s="296">
        <f>Flavors!O169</f>
        <v>1847526.3615484093</v>
      </c>
      <c r="P169" s="287">
        <f>Flavors!P169</f>
        <v>-440507.67614998668</v>
      </c>
      <c r="Q169" s="295">
        <f>Flavors!Q169</f>
        <v>-0.19252671459079645</v>
      </c>
    </row>
    <row r="170" spans="2:17" x14ac:dyDescent="0.25">
      <c r="B170" s="439"/>
      <c r="C170" s="18" t="s">
        <v>206</v>
      </c>
      <c r="D170" s="286">
        <f>Flavors!D170</f>
        <v>1318265.5827659643</v>
      </c>
      <c r="E170" s="287">
        <f>Flavors!E170</f>
        <v>-2554723.9478136557</v>
      </c>
      <c r="F170" s="288">
        <f>Flavors!F170</f>
        <v>-0.65962583364673422</v>
      </c>
      <c r="G170" s="289">
        <f>Flavors!G170</f>
        <v>6.1810444333697062E-2</v>
      </c>
      <c r="H170" s="290">
        <f>Flavors!H170</f>
        <v>-0.12133999419737973</v>
      </c>
      <c r="I170" s="291">
        <f>Flavors!I170</f>
        <v>2.0444013556819129</v>
      </c>
      <c r="J170" s="289">
        <f>Flavors!J170</f>
        <v>-4.9786122517313292E-2</v>
      </c>
      <c r="K170" s="292">
        <f>Flavors!K170</f>
        <v>-2.3773479230295057E-2</v>
      </c>
      <c r="L170" s="293">
        <f>Flavors!L170</f>
        <v>2695063.9445555448</v>
      </c>
      <c r="M170" s="294">
        <f>Flavors!M170</f>
        <v>-5415702.2335809935</v>
      </c>
      <c r="N170" s="295">
        <f>Flavors!N170</f>
        <v>-0.66771771182106243</v>
      </c>
      <c r="O170" s="296">
        <f>Flavors!O170</f>
        <v>659132.79138298216</v>
      </c>
      <c r="P170" s="287">
        <f>Flavors!P170</f>
        <v>-1277361.9739068279</v>
      </c>
      <c r="Q170" s="295">
        <f>Flavors!Q170</f>
        <v>-0.65962583364673422</v>
      </c>
    </row>
    <row r="171" spans="2:17" x14ac:dyDescent="0.25">
      <c r="B171" s="439"/>
      <c r="C171" s="18" t="s">
        <v>207</v>
      </c>
      <c r="D171" s="286">
        <f>Flavors!D171</f>
        <v>3439.3329781949519</v>
      </c>
      <c r="E171" s="287">
        <f>Flavors!E171</f>
        <v>-354430.53969168523</v>
      </c>
      <c r="F171" s="288">
        <f>Flavors!F171</f>
        <v>-0.99038943135241908</v>
      </c>
      <c r="G171" s="289">
        <f>Flavors!G171</f>
        <v>1.6126242114864405E-4</v>
      </c>
      <c r="H171" s="290">
        <f>Flavors!H171</f>
        <v>-1.6762104812105934E-2</v>
      </c>
      <c r="I171" s="291">
        <f>Flavors!I171</f>
        <v>2.4516710344103343</v>
      </c>
      <c r="J171" s="289">
        <f>Flavors!J171</f>
        <v>-0.46041585576848965</v>
      </c>
      <c r="K171" s="292">
        <f>Flavors!K171</f>
        <v>-0.15810512293478188</v>
      </c>
      <c r="L171" s="293">
        <f>Flavors!L171</f>
        <v>8432.1130403327934</v>
      </c>
      <c r="M171" s="294">
        <f>Flavors!M171</f>
        <v>-1033716.0515515902</v>
      </c>
      <c r="N171" s="295">
        <f>Flavors!N171</f>
        <v>-0.991908911489918</v>
      </c>
      <c r="O171" s="296">
        <f>Flavors!O171</f>
        <v>1836.7942010164261</v>
      </c>
      <c r="P171" s="287">
        <f>Flavors!P171</f>
        <v>-223593.04685087656</v>
      </c>
      <c r="Q171" s="295">
        <f>Flavors!Q171</f>
        <v>-0.99185203612598205</v>
      </c>
    </row>
    <row r="172" spans="2:17" x14ac:dyDescent="0.25">
      <c r="B172" s="439"/>
      <c r="C172" s="18" t="s">
        <v>208</v>
      </c>
      <c r="D172" s="286">
        <f>Flavors!D172</f>
        <v>27211202.942069367</v>
      </c>
      <c r="E172" s="287">
        <f>Flavors!E172</f>
        <v>914965.93683260307</v>
      </c>
      <c r="F172" s="288">
        <f>Flavors!F172</f>
        <v>3.4794557740348633E-2</v>
      </c>
      <c r="G172" s="289">
        <f>Flavors!G172</f>
        <v>1.2758707855929148</v>
      </c>
      <c r="H172" s="290">
        <f>Flavors!H172</f>
        <v>3.2343711429750233E-2</v>
      </c>
      <c r="I172" s="291">
        <f>Flavors!I172</f>
        <v>2.184947823513816</v>
      </c>
      <c r="J172" s="289">
        <f>Flavors!J172</f>
        <v>-5.2564764154921839E-2</v>
      </c>
      <c r="K172" s="292">
        <f>Flavors!K172</f>
        <v>-2.3492499861057326E-2</v>
      </c>
      <c r="L172" s="293">
        <f>Flavors!L172</f>
        <v>59455058.64346721</v>
      </c>
      <c r="M172" s="294">
        <f>Flavors!M172</f>
        <v>616897.33592948318</v>
      </c>
      <c r="N172" s="295">
        <f>Flavors!N172</f>
        <v>1.0484646736410724E-2</v>
      </c>
      <c r="O172" s="296">
        <f>Flavors!O172</f>
        <v>14423871.56934293</v>
      </c>
      <c r="P172" s="287">
        <f>Flavors!P172</f>
        <v>747814.1119649671</v>
      </c>
      <c r="Q172" s="295">
        <f>Flavors!Q172</f>
        <v>5.468053306265807E-2</v>
      </c>
    </row>
    <row r="173" spans="2:17" x14ac:dyDescent="0.25">
      <c r="B173" s="439"/>
      <c r="C173" s="18" t="s">
        <v>209</v>
      </c>
      <c r="D173" s="286">
        <f>Flavors!D173</f>
        <v>909493745.92756641</v>
      </c>
      <c r="E173" s="287">
        <f>Flavors!E173</f>
        <v>14754014.026066065</v>
      </c>
      <c r="F173" s="288">
        <f>Flavors!F173</f>
        <v>1.6489727124010513E-2</v>
      </c>
      <c r="G173" s="289">
        <f>Flavors!G173</f>
        <v>42.644072097027276</v>
      </c>
      <c r="H173" s="290">
        <f>Flavors!H173</f>
        <v>0.33257784302310966</v>
      </c>
      <c r="I173" s="291">
        <f>Flavors!I173</f>
        <v>2.8019260763968847</v>
      </c>
      <c r="J173" s="289">
        <f>Flavors!J173</f>
        <v>5.2516939028180776E-2</v>
      </c>
      <c r="K173" s="292">
        <f>Flavors!K173</f>
        <v>1.9101172799055152E-2</v>
      </c>
      <c r="L173" s="293">
        <f>Flavors!L173</f>
        <v>2548334243.0343313</v>
      </c>
      <c r="M173" s="294">
        <f>Flavors!M173</f>
        <v>88328648.577521801</v>
      </c>
      <c r="N173" s="295">
        <f>Flavors!N173</f>
        <v>3.5905873050270654E-2</v>
      </c>
      <c r="O173" s="296">
        <f>Flavors!O173</f>
        <v>597504782.40391779</v>
      </c>
      <c r="P173" s="287">
        <f>Flavors!P173</f>
        <v>8490675.9475070238</v>
      </c>
      <c r="Q173" s="295">
        <f>Flavors!Q173</f>
        <v>1.4415063840470798E-2</v>
      </c>
    </row>
    <row r="174" spans="2:17" x14ac:dyDescent="0.25">
      <c r="B174" s="439"/>
      <c r="C174" s="18" t="s">
        <v>210</v>
      </c>
      <c r="D174" s="286">
        <f>Flavors!D174</f>
        <v>27270280.496689491</v>
      </c>
      <c r="E174" s="287">
        <f>Flavors!E174</f>
        <v>-3583369.8569471389</v>
      </c>
      <c r="F174" s="288">
        <f>Flavors!F174</f>
        <v>-0.11614087201596804</v>
      </c>
      <c r="G174" s="289">
        <f>Flavors!G174</f>
        <v>1.278640796392678</v>
      </c>
      <c r="H174" s="290">
        <f>Flavors!H174</f>
        <v>-0.18040254672407219</v>
      </c>
      <c r="I174" s="291">
        <f>Flavors!I174</f>
        <v>2.3709591104256074</v>
      </c>
      <c r="J174" s="289">
        <f>Flavors!J174</f>
        <v>9.7057988366229253E-3</v>
      </c>
      <c r="K174" s="292">
        <f>Flavors!K174</f>
        <v>4.1104437160498861E-3</v>
      </c>
      <c r="L174" s="293">
        <f>Flavors!L174</f>
        <v>64656719.987487704</v>
      </c>
      <c r="M174" s="294">
        <f>Flavors!M174</f>
        <v>-8196564.0846454352</v>
      </c>
      <c r="N174" s="295">
        <f>Flavors!N174</f>
        <v>-0.11250781881747283</v>
      </c>
      <c r="O174" s="296">
        <f>Flavors!O174</f>
        <v>15162297.774616772</v>
      </c>
      <c r="P174" s="287">
        <f>Flavors!P174</f>
        <v>-1642446.4988967683</v>
      </c>
      <c r="Q174" s="295">
        <f>Flavors!Q174</f>
        <v>-9.773707187472512E-2</v>
      </c>
    </row>
    <row r="175" spans="2:17" x14ac:dyDescent="0.25">
      <c r="B175" s="439"/>
      <c r="C175" s="18" t="s">
        <v>211</v>
      </c>
      <c r="D175" s="286">
        <f>Flavors!D175</f>
        <v>64967.694935873529</v>
      </c>
      <c r="E175" s="287">
        <f>Flavors!E175</f>
        <v>-2056361.579608127</v>
      </c>
      <c r="F175" s="288">
        <f>Flavors!F175</f>
        <v>-0.96937406384030644</v>
      </c>
      <c r="G175" s="289">
        <f>Flavors!G175</f>
        <v>3.0461859460039773E-3</v>
      </c>
      <c r="H175" s="290">
        <f>Flavors!H175</f>
        <v>-9.7269702809677644E-2</v>
      </c>
      <c r="I175" s="291">
        <f>Flavors!I175</f>
        <v>2.4006299115001011</v>
      </c>
      <c r="J175" s="289">
        <f>Flavors!J175</f>
        <v>0.28032273986822176</v>
      </c>
      <c r="K175" s="292">
        <f>Flavors!K175</f>
        <v>0.13220855148665717</v>
      </c>
      <c r="L175" s="293">
        <f>Flavors!L175</f>
        <v>155963.39174427165</v>
      </c>
      <c r="M175" s="294">
        <f>Flavors!M175</f>
        <v>-4341906.2824640246</v>
      </c>
      <c r="N175" s="295">
        <f>Flavors!N175</f>
        <v>-0.96532505318271056</v>
      </c>
      <c r="O175" s="296">
        <f>Flavors!O175</f>
        <v>32483.847467936765</v>
      </c>
      <c r="P175" s="287">
        <f>Flavors!P175</f>
        <v>-1028180.7898040635</v>
      </c>
      <c r="Q175" s="295">
        <f>Flavors!Q175</f>
        <v>-0.96937406384030644</v>
      </c>
    </row>
    <row r="176" spans="2:17" x14ac:dyDescent="0.25">
      <c r="B176" s="439"/>
      <c r="C176" s="18" t="s">
        <v>212</v>
      </c>
      <c r="D176" s="286">
        <f>Flavors!D176</f>
        <v>242590178.32749197</v>
      </c>
      <c r="E176" s="287">
        <f>Flavors!E176</f>
        <v>14116166.79619047</v>
      </c>
      <c r="F176" s="288">
        <f>Flavors!F176</f>
        <v>6.1784562286010904E-2</v>
      </c>
      <c r="G176" s="289">
        <f>Flavors!G176</f>
        <v>11.374496087466408</v>
      </c>
      <c r="H176" s="290">
        <f>Flavors!H176</f>
        <v>0.57015100093327931</v>
      </c>
      <c r="I176" s="291">
        <f>Flavors!I176</f>
        <v>2.2730010763411834</v>
      </c>
      <c r="J176" s="289">
        <f>Flavors!J176</f>
        <v>2.3977607686275881E-2</v>
      </c>
      <c r="K176" s="292">
        <f>Flavors!K176</f>
        <v>1.0661341698055455E-2</v>
      </c>
      <c r="L176" s="293">
        <f>Flavors!L176</f>
        <v>551407736.4481889</v>
      </c>
      <c r="M176" s="294">
        <f>Flavors!M176</f>
        <v>37564322.53655982</v>
      </c>
      <c r="N176" s="295">
        <f>Flavors!N176</f>
        <v>7.3104610314262283E-2</v>
      </c>
      <c r="O176" s="296">
        <f>Flavors!O176</f>
        <v>114709576.46496704</v>
      </c>
      <c r="P176" s="287">
        <f>Flavors!P176</f>
        <v>8644155.6663101465</v>
      </c>
      <c r="Q176" s="295">
        <f>Flavors!Q176</f>
        <v>8.1498339432596753E-2</v>
      </c>
    </row>
    <row r="177" spans="2:17" x14ac:dyDescent="0.25">
      <c r="B177" s="439"/>
      <c r="C177" s="18" t="s">
        <v>213</v>
      </c>
      <c r="D177" s="286">
        <f>Flavors!D177</f>
        <v>1756069.2307828809</v>
      </c>
      <c r="E177" s="287">
        <f>Flavors!E177</f>
        <v>-367442.53264842974</v>
      </c>
      <c r="F177" s="288">
        <f>Flavors!F177</f>
        <v>-0.17303531771102215</v>
      </c>
      <c r="G177" s="289">
        <f>Flavors!G177</f>
        <v>8.2338051493144021E-2</v>
      </c>
      <c r="H177" s="290">
        <f>Flavors!H177</f>
        <v>-1.8081045338274426E-2</v>
      </c>
      <c r="I177" s="291">
        <f>Flavors!I177</f>
        <v>2.0061696464493619</v>
      </c>
      <c r="J177" s="289">
        <f>Flavors!J177</f>
        <v>-5.5067551189257991E-2</v>
      </c>
      <c r="K177" s="292">
        <f>Flavors!K177</f>
        <v>-2.6715775968114728E-2</v>
      </c>
      <c r="L177" s="293">
        <f>Flavors!L177</f>
        <v>3522972.7878602948</v>
      </c>
      <c r="M177" s="294">
        <f>Flavors!M177</f>
        <v>-854088.6485475041</v>
      </c>
      <c r="N177" s="295">
        <f>Flavors!N177</f>
        <v>-0.19512832089659776</v>
      </c>
      <c r="O177" s="296">
        <f>Flavors!O177</f>
        <v>878034.61539144046</v>
      </c>
      <c r="P177" s="287">
        <f>Flavors!P177</f>
        <v>-183721.26632421487</v>
      </c>
      <c r="Q177" s="295">
        <f>Flavors!Q177</f>
        <v>-0.17303531771102215</v>
      </c>
    </row>
    <row r="178" spans="2:17" x14ac:dyDescent="0.25">
      <c r="B178" s="439"/>
      <c r="C178" s="18" t="s">
        <v>214</v>
      </c>
      <c r="D178" s="286">
        <f>Flavors!D178</f>
        <v>436057596.90267694</v>
      </c>
      <c r="E178" s="287">
        <f>Flavors!E178</f>
        <v>-16648931.922035396</v>
      </c>
      <c r="F178" s="288">
        <f>Flavors!F178</f>
        <v>-3.6776434316638386E-2</v>
      </c>
      <c r="G178" s="289">
        <f>Flavors!G178</f>
        <v>20.445738834420936</v>
      </c>
      <c r="H178" s="290">
        <f>Flavors!H178</f>
        <v>-0.96237462043755428</v>
      </c>
      <c r="I178" s="291">
        <f>Flavors!I178</f>
        <v>2.11325074217139</v>
      </c>
      <c r="J178" s="289">
        <f>Flavors!J178</f>
        <v>-1.2459801002238535E-2</v>
      </c>
      <c r="K178" s="292">
        <f>Flavors!K178</f>
        <v>-5.8614758449832913E-3</v>
      </c>
      <c r="L178" s="293">
        <f>Flavors!L178</f>
        <v>921499040.28405488</v>
      </c>
      <c r="M178" s="294">
        <f>Flavors!M178</f>
        <v>-40824001.002172232</v>
      </c>
      <c r="N178" s="295">
        <f>Flavors!N178</f>
        <v>-4.242234598020999E-2</v>
      </c>
      <c r="O178" s="296">
        <f>Flavors!O178</f>
        <v>197620430.70261142</v>
      </c>
      <c r="P178" s="287">
        <f>Flavors!P178</f>
        <v>-8137874.2623231113</v>
      </c>
      <c r="Q178" s="295">
        <f>Flavors!Q178</f>
        <v>-3.9550647852148534E-2</v>
      </c>
    </row>
    <row r="179" spans="2:17" ht="15" thickBot="1" x14ac:dyDescent="0.3">
      <c r="B179" s="439"/>
      <c r="C179" s="21" t="s">
        <v>215</v>
      </c>
      <c r="D179" s="338">
        <f>Flavors!D179</f>
        <v>13555464.574628914</v>
      </c>
      <c r="E179" s="339">
        <f>Flavors!E179</f>
        <v>2068842.6694863401</v>
      </c>
      <c r="F179" s="340">
        <f>Flavors!F179</f>
        <v>0.18010888549923601</v>
      </c>
      <c r="G179" s="341">
        <f>Flavors!G179</f>
        <v>0.63558458891834124</v>
      </c>
      <c r="H179" s="342">
        <f>Flavors!H179</f>
        <v>9.2391837541941357E-2</v>
      </c>
      <c r="I179" s="343">
        <f>Flavors!I179</f>
        <v>2.9229040544789071</v>
      </c>
      <c r="J179" s="341">
        <f>Flavors!J179</f>
        <v>0.37729344604326442</v>
      </c>
      <c r="K179" s="344">
        <f>Flavors!K179</f>
        <v>0.14821333820380447</v>
      </c>
      <c r="L179" s="345">
        <f>Flavors!L179</f>
        <v>39621322.365528047</v>
      </c>
      <c r="M179" s="346">
        <f>Flavors!M179</f>
        <v>10380855.788707878</v>
      </c>
      <c r="N179" s="347">
        <f>Flavors!N179</f>
        <v>0.35501676286304906</v>
      </c>
      <c r="O179" s="348">
        <f>Flavors!O179</f>
        <v>8584958.7777048983</v>
      </c>
      <c r="P179" s="339">
        <f>Flavors!P179</f>
        <v>1766740.5286385929</v>
      </c>
      <c r="Q179" s="347">
        <f>Flavors!Q179</f>
        <v>0.25912055966828756</v>
      </c>
    </row>
    <row r="180" spans="2:17" x14ac:dyDescent="0.25">
      <c r="B180" s="438" t="s">
        <v>285</v>
      </c>
      <c r="C180" s="24" t="s">
        <v>286</v>
      </c>
      <c r="D180" s="183">
        <f>'NB vs PL'!D25</f>
        <v>1354556461.6833465</v>
      </c>
      <c r="E180" s="23">
        <f>'NB vs PL'!E25</f>
        <v>7576112.5147430897</v>
      </c>
      <c r="F180" s="194">
        <f>'NB vs PL'!F25</f>
        <v>5.6245159919513996E-3</v>
      </c>
      <c r="G180" s="202">
        <f>'NB vs PL'!G25</f>
        <v>63.512040264341962</v>
      </c>
      <c r="H180" s="217">
        <f>'NB vs PL'!H25</f>
        <v>-0.18553487628906851</v>
      </c>
      <c r="I180" s="198">
        <f>'NB vs PL'!I25</f>
        <v>2.6300211408884739</v>
      </c>
      <c r="J180" s="202">
        <f>'NB vs PL'!J25</f>
        <v>2.9272358986341285E-2</v>
      </c>
      <c r="K180" s="205">
        <f>'NB vs PL'!K25</f>
        <v>1.1255358145330784E-2</v>
      </c>
      <c r="L180" s="207">
        <f>'NB vs PL'!L25</f>
        <v>3562512130.7542896</v>
      </c>
      <c r="M180" s="211">
        <f>'NB vs PL'!M25</f>
        <v>59354628.407935143</v>
      </c>
      <c r="N180" s="209">
        <f>'NB vs PL'!N25</f>
        <v>1.694318007916585E-2</v>
      </c>
      <c r="O180" s="22">
        <f>'NB vs PL'!O25</f>
        <v>737805945.34333158</v>
      </c>
      <c r="P180" s="23">
        <f>'NB vs PL'!P25</f>
        <v>11007662.247762322</v>
      </c>
      <c r="Q180" s="209">
        <f>'NB vs PL'!Q25</f>
        <v>1.5145415865429179E-2</v>
      </c>
    </row>
    <row r="181" spans="2:17" ht="15" thickBot="1" x14ac:dyDescent="0.3">
      <c r="B181" s="440"/>
      <c r="C181" s="25" t="s">
        <v>197</v>
      </c>
      <c r="D181" s="184">
        <f>'NB vs PL'!D26</f>
        <v>778198927.76025009</v>
      </c>
      <c r="E181" s="17">
        <f>'NB vs PL'!E26</f>
        <v>10529941.856452703</v>
      </c>
      <c r="F181" s="195">
        <f>'NB vs PL'!F26</f>
        <v>1.3716773830657648E-2</v>
      </c>
      <c r="G181" s="203">
        <f>'NB vs PL'!G26</f>
        <v>36.487959735657576</v>
      </c>
      <c r="H181" s="218">
        <f>'NB vs PL'!H26</f>
        <v>0.18553487628908272</v>
      </c>
      <c r="I181" s="199">
        <f>'NB vs PL'!I26</f>
        <v>2.187878979168226</v>
      </c>
      <c r="J181" s="203">
        <f>'NB vs PL'!J26</f>
        <v>4.6731329569539071E-2</v>
      </c>
      <c r="K181" s="206">
        <f>'NB vs PL'!K26</f>
        <v>2.1825365279362158E-2</v>
      </c>
      <c r="L181" s="208">
        <f>'NB vs PL'!L26</f>
        <v>1702605075.6579041</v>
      </c>
      <c r="M181" s="212">
        <f>'NB vs PL'!M26</f>
        <v>58912430.820180655</v>
      </c>
      <c r="N181" s="210">
        <f>'NB vs PL'!N26</f>
        <v>3.5841512709328262E-2</v>
      </c>
      <c r="O181" s="16">
        <f>'NB vs PL'!O26</f>
        <v>451251792.46289563</v>
      </c>
      <c r="P181" s="17">
        <f>'NB vs PL'!P26</f>
        <v>4904075.726236403</v>
      </c>
      <c r="Q181" s="210">
        <f>'NB vs PL'!Q26</f>
        <v>1.0987119553542512E-2</v>
      </c>
    </row>
    <row r="182" spans="2:17" x14ac:dyDescent="0.25">
      <c r="B182" s="439" t="s">
        <v>287</v>
      </c>
      <c r="C182" s="13" t="s">
        <v>39</v>
      </c>
      <c r="D182" s="162">
        <f>Size!D65</f>
        <v>124647162.14326604</v>
      </c>
      <c r="E182" s="32">
        <f>Size!E65</f>
        <v>25316340.430009544</v>
      </c>
      <c r="F182" s="196">
        <f>Size!F65</f>
        <v>0.25486893185170212</v>
      </c>
      <c r="G182" s="204">
        <f>Size!G65</f>
        <v>5.8444190440322368</v>
      </c>
      <c r="H182" s="219">
        <f>Size!H65</f>
        <v>1.1471474886111981</v>
      </c>
      <c r="I182" s="200">
        <f>Size!I65</f>
        <v>3.4747161534902768</v>
      </c>
      <c r="J182" s="204">
        <f>Size!J65</f>
        <v>0.22446994790409436</v>
      </c>
      <c r="K182" s="186">
        <f>Size!K65</f>
        <v>6.9062444413687474E-2</v>
      </c>
      <c r="L182" s="187">
        <f>Size!L65</f>
        <v>433113507.78592819</v>
      </c>
      <c r="M182" s="188">
        <f>Size!M65</f>
        <v>110263881.41465867</v>
      </c>
      <c r="N182" s="189">
        <f>Size!N65</f>
        <v>0.34153324770417354</v>
      </c>
      <c r="O182" s="31">
        <f>Size!O65</f>
        <v>82275564.114583507</v>
      </c>
      <c r="P182" s="32">
        <f>Size!P65</f>
        <v>16926788.953069866</v>
      </c>
      <c r="Q182" s="189">
        <f>Size!Q65</f>
        <v>0.25902228329810673</v>
      </c>
    </row>
    <row r="183" spans="2:17" x14ac:dyDescent="0.25">
      <c r="B183" s="439"/>
      <c r="C183" s="18" t="s">
        <v>234</v>
      </c>
      <c r="D183" s="27">
        <f>Size!D66</f>
        <v>1318974607.534656</v>
      </c>
      <c r="E183" s="309">
        <f>Size!E66</f>
        <v>-1621493.3008754253</v>
      </c>
      <c r="F183" s="310">
        <f>Size!F66</f>
        <v>-1.227849529352327E-3</v>
      </c>
      <c r="G183" s="311">
        <f>Size!G66</f>
        <v>61.843688876048297</v>
      </c>
      <c r="H183" s="215">
        <f>Size!H66</f>
        <v>-0.60619720827078538</v>
      </c>
      <c r="I183" s="312">
        <f>Size!I66</f>
        <v>2.1554152884837601</v>
      </c>
      <c r="J183" s="311">
        <f>Size!J66</f>
        <v>3.5007230697829961E-3</v>
      </c>
      <c r="K183" s="313">
        <f>Size!K66</f>
        <v>1.6267946349020322E-3</v>
      </c>
      <c r="L183" s="180">
        <f>Size!L66</f>
        <v>2842938034.202065</v>
      </c>
      <c r="M183" s="314">
        <f>Size!M66</f>
        <v>1128049.785179615</v>
      </c>
      <c r="N183" s="173">
        <f>Size!N66</f>
        <v>3.9694764652291873E-4</v>
      </c>
      <c r="O183" s="315">
        <f>Size!O66</f>
        <v>664045250.07147717</v>
      </c>
      <c r="P183" s="309">
        <f>Size!P66</f>
        <v>914988.06453061104</v>
      </c>
      <c r="Q183" s="173">
        <f>Size!Q66</f>
        <v>1.3798014009516371E-3</v>
      </c>
    </row>
    <row r="184" spans="2:17" x14ac:dyDescent="0.25">
      <c r="B184" s="439"/>
      <c r="C184" s="18" t="s">
        <v>235</v>
      </c>
      <c r="D184" s="27">
        <f>Size!D67</f>
        <v>17225294.378657348</v>
      </c>
      <c r="E184" s="309">
        <f>Size!E67</f>
        <v>-9071502.0632765479</v>
      </c>
      <c r="F184" s="310">
        <f>Size!F67</f>
        <v>-0.34496605254968538</v>
      </c>
      <c r="G184" s="311">
        <f>Size!G67</f>
        <v>0.80765447664165024</v>
      </c>
      <c r="H184" s="215">
        <f>Size!H67</f>
        <v>-0.43589905281544183</v>
      </c>
      <c r="I184" s="312">
        <f>Size!I67</f>
        <v>2.0500717391149723</v>
      </c>
      <c r="J184" s="311">
        <f>Size!J67</f>
        <v>-0.10916310953736463</v>
      </c>
      <c r="K184" s="313">
        <f>Size!K67</f>
        <v>-5.055638556662681E-2</v>
      </c>
      <c r="L184" s="180">
        <f>Size!L67</f>
        <v>35313089.203621425</v>
      </c>
      <c r="M184" s="314">
        <f>Size!M67</f>
        <v>-21467870.081719026</v>
      </c>
      <c r="N184" s="173">
        <f>Size!N67</f>
        <v>-0.37808220135621312</v>
      </c>
      <c r="O184" s="315">
        <f>Size!O67</f>
        <v>5743337.895597727</v>
      </c>
      <c r="P184" s="309">
        <f>Size!P67</f>
        <v>-3117688.6384723997</v>
      </c>
      <c r="Q184" s="173">
        <f>Size!Q67</f>
        <v>-0.35184282842231313</v>
      </c>
    </row>
    <row r="185" spans="2:17" x14ac:dyDescent="0.25">
      <c r="B185" s="439"/>
      <c r="C185" s="18" t="s">
        <v>236</v>
      </c>
      <c r="D185" s="27">
        <f>Size!D68</f>
        <v>132961.8976862058</v>
      </c>
      <c r="E185" s="309">
        <f>Size!E68</f>
        <v>32053.308992743492</v>
      </c>
      <c r="F185" s="310">
        <f>Size!F68</f>
        <v>0.31764698533357022</v>
      </c>
      <c r="G185" s="311">
        <f>Size!G68</f>
        <v>6.2342778897345992E-3</v>
      </c>
      <c r="H185" s="215">
        <f>Size!H68</f>
        <v>1.4623950522424456E-3</v>
      </c>
      <c r="I185" s="312">
        <f>Size!I68</f>
        <v>2.0005061213023105</v>
      </c>
      <c r="J185" s="311">
        <f>Size!J68</f>
        <v>9.618418994412159E-2</v>
      </c>
      <c r="K185" s="313">
        <f>Size!K68</f>
        <v>5.0508366448062531E-2</v>
      </c>
      <c r="L185" s="180">
        <f>Size!L68</f>
        <v>265991.09022122622</v>
      </c>
      <c r="M185" s="314">
        <f>Size!M68</f>
        <v>73828.651709862956</v>
      </c>
      <c r="N185" s="173">
        <f>Size!N68</f>
        <v>0.38419918211798298</v>
      </c>
      <c r="O185" s="315">
        <f>Size!O68</f>
        <v>36849.388353228569</v>
      </c>
      <c r="P185" s="309">
        <f>Size!P68</f>
        <v>9005.5619134902954</v>
      </c>
      <c r="Q185" s="173">
        <f>Size!Q68</f>
        <v>0.3234311897820803</v>
      </c>
    </row>
    <row r="186" spans="2:17" x14ac:dyDescent="0.25">
      <c r="B186" s="439"/>
      <c r="C186" s="18" t="s">
        <v>237</v>
      </c>
      <c r="D186" s="27">
        <f>Size!D69</f>
        <v>378215207.31989717</v>
      </c>
      <c r="E186" s="309">
        <f>Size!E69</f>
        <v>-968219.13787949085</v>
      </c>
      <c r="F186" s="310">
        <f>Size!F69</f>
        <v>-2.5534321131182279E-3</v>
      </c>
      <c r="G186" s="311">
        <f>Size!G69</f>
        <v>17.733642085347913</v>
      </c>
      <c r="H186" s="215">
        <f>Size!H69</f>
        <v>-0.19762529638053294</v>
      </c>
      <c r="I186" s="312">
        <f>Size!I69</f>
        <v>1.7276097272144511</v>
      </c>
      <c r="J186" s="311">
        <f>Size!J69</f>
        <v>-6.8745070229006E-3</v>
      </c>
      <c r="K186" s="313">
        <f>Size!K69</f>
        <v>-3.963430100547039E-3</v>
      </c>
      <c r="L186" s="180">
        <f>Size!L69</f>
        <v>653408271.14628458</v>
      </c>
      <c r="M186" s="314">
        <f>Size!M69</f>
        <v>-4279403.9288272858</v>
      </c>
      <c r="N186" s="173">
        <f>Size!N69</f>
        <v>-6.5067418639684132E-3</v>
      </c>
      <c r="O186" s="315">
        <f>Size!O69</f>
        <v>94553459.36099191</v>
      </c>
      <c r="P186" s="309">
        <f>Size!P69</f>
        <v>-242204.34200182557</v>
      </c>
      <c r="Q186" s="173">
        <f>Size!Q69</f>
        <v>-2.5550149926760472E-3</v>
      </c>
    </row>
    <row r="187" spans="2:17" x14ac:dyDescent="0.25">
      <c r="B187" s="439"/>
      <c r="C187" s="18" t="s">
        <v>238</v>
      </c>
      <c r="D187" s="27">
        <f>Size!D70</f>
        <v>293470497.45730507</v>
      </c>
      <c r="E187" s="309">
        <f>Size!E70</f>
        <v>4420446.5034568906</v>
      </c>
      <c r="F187" s="310">
        <f>Size!F70</f>
        <v>1.5293014095204885E-2</v>
      </c>
      <c r="G187" s="311">
        <f>Size!G70</f>
        <v>13.760157349027528</v>
      </c>
      <c r="H187" s="215">
        <f>Size!H70</f>
        <v>9.1221977104485319E-2</v>
      </c>
      <c r="I187" s="312">
        <f>Size!I70</f>
        <v>4.436450845626247</v>
      </c>
      <c r="J187" s="311">
        <f>Size!J70</f>
        <v>5.2219580907689966E-2</v>
      </c>
      <c r="K187" s="313">
        <f>Size!K70</f>
        <v>1.1910772437558028E-2</v>
      </c>
      <c r="L187" s="180">
        <f>Size!L70</f>
        <v>1301967436.6108165</v>
      </c>
      <c r="M187" s="314">
        <f>Size!M70</f>
        <v>34705166.150463343</v>
      </c>
      <c r="N187" s="173">
        <f>Size!N70</f>
        <v>2.7385938143535307E-2</v>
      </c>
      <c r="O187" s="315">
        <f>Size!O70</f>
        <v>343150320.76054895</v>
      </c>
      <c r="P187" s="309">
        <f>Size!P70</f>
        <v>2185179.7659104466</v>
      </c>
      <c r="Q187" s="173">
        <f>Size!Q70</f>
        <v>6.408806951748793E-3</v>
      </c>
    </row>
    <row r="188" spans="2:17" ht="15" thickBot="1" x14ac:dyDescent="0.3">
      <c r="B188" s="439"/>
      <c r="C188" s="21" t="s">
        <v>239</v>
      </c>
      <c r="D188" s="316">
        <f>Size!D71</f>
        <v>89658.712127280232</v>
      </c>
      <c r="E188" s="317">
        <f>Size!E71</f>
        <v>-1571.3692353465012</v>
      </c>
      <c r="F188" s="318">
        <f>Size!F71</f>
        <v>-1.7224244589901544E-2</v>
      </c>
      <c r="G188" s="319">
        <f>Size!G71</f>
        <v>4.2038910121179164E-3</v>
      </c>
      <c r="H188" s="320">
        <f>Size!H71</f>
        <v>-1.103033013096005E-4</v>
      </c>
      <c r="I188" s="321">
        <f>Size!I71</f>
        <v>2.9867209626112863</v>
      </c>
      <c r="J188" s="319">
        <f>Size!J71</f>
        <v>5.4912368122212563E-2</v>
      </c>
      <c r="K188" s="322">
        <f>Size!K71</f>
        <v>1.8729861228127732E-2</v>
      </c>
      <c r="L188" s="323">
        <f>Size!L71</f>
        <v>267785.55499127862</v>
      </c>
      <c r="M188" s="324">
        <f>Size!M71</f>
        <v>316.4183763921028</v>
      </c>
      <c r="N188" s="325">
        <f>Size!N71</f>
        <v>1.1830089272980137E-3</v>
      </c>
      <c r="O188" s="326">
        <f>Size!O71</f>
        <v>17045.282624602318</v>
      </c>
      <c r="P188" s="317">
        <f>Size!P71</f>
        <v>-242.32300162315369</v>
      </c>
      <c r="Q188" s="325">
        <f>Size!Q71</f>
        <v>-1.4017152338062782E-2</v>
      </c>
    </row>
    <row r="189" spans="2:17" x14ac:dyDescent="0.25">
      <c r="B189" s="438" t="s">
        <v>35</v>
      </c>
      <c r="C189" s="24" t="s">
        <v>288</v>
      </c>
      <c r="D189" s="183">
        <f>Organic!D25</f>
        <v>98907281.833590403</v>
      </c>
      <c r="E189" s="23">
        <f>Organic!E25</f>
        <v>10142621.681779489</v>
      </c>
      <c r="F189" s="194">
        <f>Organic!F25</f>
        <v>0.11426418649531174</v>
      </c>
      <c r="G189" s="202">
        <f>Organic!G25</f>
        <v>4.6375351961667466</v>
      </c>
      <c r="H189" s="217">
        <f>Organic!H25</f>
        <v>0.43992859162910136</v>
      </c>
      <c r="I189" s="198">
        <f>Organic!I25</f>
        <v>3.6163363244578952</v>
      </c>
      <c r="J189" s="202">
        <f>Organic!J25</f>
        <v>0.21886576752979892</v>
      </c>
      <c r="K189" s="205">
        <f>Organic!K25</f>
        <v>6.4420210230663952E-2</v>
      </c>
      <c r="L189" s="207">
        <f>Organic!L25</f>
        <v>357681996.04820746</v>
      </c>
      <c r="M189" s="211">
        <f>Organic!M25</f>
        <v>56106676.686701238</v>
      </c>
      <c r="N189" s="209">
        <f>Organic!N25</f>
        <v>0.18604531964183946</v>
      </c>
      <c r="O189" s="22">
        <f>Organic!O25</f>
        <v>66458057.466687016</v>
      </c>
      <c r="P189" s="23">
        <f>Organic!P25</f>
        <v>6877966.6849544719</v>
      </c>
      <c r="Q189" s="209">
        <f>Organic!Q25</f>
        <v>0.11544068823512568</v>
      </c>
    </row>
    <row r="190" spans="2:17" ht="15" thickBot="1" x14ac:dyDescent="0.3">
      <c r="B190" s="440"/>
      <c r="C190" s="25" t="s">
        <v>289</v>
      </c>
      <c r="D190" s="184">
        <f>Organic!D26</f>
        <v>2033848107.6100142</v>
      </c>
      <c r="E190" s="17">
        <f>Organic!E26</f>
        <v>7963432.6894137859</v>
      </c>
      <c r="F190" s="195">
        <f>Organic!F26</f>
        <v>3.9308420602598678E-3</v>
      </c>
      <c r="G190" s="203">
        <f>Organic!G26</f>
        <v>95.362464803833177</v>
      </c>
      <c r="H190" s="218">
        <f>Organic!H26</f>
        <v>-0.43992859162919729</v>
      </c>
      <c r="I190" s="199">
        <f>Organic!I26</f>
        <v>2.4139423692337609</v>
      </c>
      <c r="J190" s="203">
        <f>Organic!J26</f>
        <v>2.2258929497750213E-2</v>
      </c>
      <c r="K190" s="206">
        <f>Organic!K26</f>
        <v>9.3068042065830876E-3</v>
      </c>
      <c r="L190" s="208">
        <f>Organic!L26</f>
        <v>4909592119.5457191</v>
      </c>
      <c r="M190" s="212">
        <f>Organic!M26</f>
        <v>64317291.723147392</v>
      </c>
      <c r="N190" s="210">
        <f>Organic!N26</f>
        <v>1.3274229844264804E-2</v>
      </c>
      <c r="O190" s="16">
        <f>Organic!O26</f>
        <v>1123363769.4074903</v>
      </c>
      <c r="P190" s="17">
        <f>Organic!P26</f>
        <v>9797860.3569941521</v>
      </c>
      <c r="Q190" s="210">
        <f>Organic!Q26</f>
        <v>8.7986353365904404E-3</v>
      </c>
    </row>
    <row r="191" spans="2:17" x14ac:dyDescent="0.25">
      <c r="B191" s="438" t="s">
        <v>290</v>
      </c>
      <c r="C191" s="13" t="s">
        <v>291</v>
      </c>
      <c r="D191" s="26">
        <f>Form!D25</f>
        <v>349507648.83921015</v>
      </c>
      <c r="E191" s="15">
        <f>Form!E25</f>
        <v>9234614.9507500529</v>
      </c>
      <c r="F191" s="171">
        <f>Form!F25</f>
        <v>2.7138838612104407E-2</v>
      </c>
      <c r="G191" s="222">
        <f>Form!G25</f>
        <v>16.38761062657025</v>
      </c>
      <c r="H191" s="223">
        <f>Form!H25</f>
        <v>0.2963831949162774</v>
      </c>
      <c r="I191" s="224">
        <f>Form!I25</f>
        <v>2.4805427837671195</v>
      </c>
      <c r="J191" s="222">
        <f>Form!J25</f>
        <v>-6.4373746203956195E-3</v>
      </c>
      <c r="K191" s="225">
        <f>Form!K25</f>
        <v>-2.5884302287998246E-3</v>
      </c>
      <c r="L191" s="226">
        <f>Form!L25</f>
        <v>866968676.19951522</v>
      </c>
      <c r="M191" s="170">
        <f>Form!M25</f>
        <v>20716392.484592438</v>
      </c>
      <c r="N191" s="172">
        <f>Form!N25</f>
        <v>2.4480161393066531E-2</v>
      </c>
      <c r="O191" s="14">
        <f>Form!O25</f>
        <v>191491378.70380932</v>
      </c>
      <c r="P191" s="15">
        <f>Form!P25</f>
        <v>5252907.5612777472</v>
      </c>
      <c r="Q191" s="172">
        <f>Form!Q25</f>
        <v>2.8205276434306661E-2</v>
      </c>
    </row>
    <row r="192" spans="2:17" ht="15" thickBot="1" x14ac:dyDescent="0.3">
      <c r="B192" s="440"/>
      <c r="C192" s="21" t="s">
        <v>225</v>
      </c>
      <c r="D192" s="30">
        <f>Form!D26</f>
        <v>1783247740.6043899</v>
      </c>
      <c r="E192" s="20">
        <f>Form!E26</f>
        <v>8871439.4204463959</v>
      </c>
      <c r="F192" s="167">
        <f>Form!F26</f>
        <v>4.9997508502153537E-3</v>
      </c>
      <c r="G192" s="214">
        <f>Form!G26</f>
        <v>83.612389373429451</v>
      </c>
      <c r="H192" s="220">
        <f>Form!H26</f>
        <v>-0.29638319491623122</v>
      </c>
      <c r="I192" s="213">
        <f>Form!I26</f>
        <v>2.4675794278045959</v>
      </c>
      <c r="J192" s="214">
        <f>Form!J26</f>
        <v>4.3855744953558151E-2</v>
      </c>
      <c r="K192" s="179">
        <f>Form!K26</f>
        <v>1.8094366640825338E-2</v>
      </c>
      <c r="L192" s="181">
        <f>Form!L26</f>
        <v>4400305439.3944187</v>
      </c>
      <c r="M192" s="168">
        <f>Form!M26</f>
        <v>99707575.925269127</v>
      </c>
      <c r="N192" s="174">
        <f>Form!N26</f>
        <v>2.318458481603726E-2</v>
      </c>
      <c r="O192" s="19">
        <f>Form!O26</f>
        <v>998330448.17036748</v>
      </c>
      <c r="P192" s="20">
        <f>Form!P26</f>
        <v>11422919.480670452</v>
      </c>
      <c r="Q192" s="174">
        <f>Form!Q26</f>
        <v>1.1574457736518129E-2</v>
      </c>
    </row>
    <row r="193" spans="1:20" x14ac:dyDescent="0.25">
      <c r="B193" s="439" t="s">
        <v>292</v>
      </c>
      <c r="C193" s="13" t="s">
        <v>37</v>
      </c>
      <c r="D193" s="162">
        <f>'Package Type'!D73</f>
        <v>79084841.765149981</v>
      </c>
      <c r="E193" s="32">
        <f>'Package Type'!E73</f>
        <v>3070443.1793148369</v>
      </c>
      <c r="F193" s="196">
        <f>'Package Type'!F73</f>
        <v>4.0392915505970954E-2</v>
      </c>
      <c r="G193" s="204">
        <f>'Package Type'!G73</f>
        <v>3.70810652532364</v>
      </c>
      <c r="H193" s="219">
        <f>'Package Type'!H73</f>
        <v>0.11344913579327498</v>
      </c>
      <c r="I193" s="200">
        <f>'Package Type'!I73</f>
        <v>6.1128763323877795</v>
      </c>
      <c r="J193" s="204">
        <f>'Package Type'!J73</f>
        <v>-0.2228050355067781</v>
      </c>
      <c r="K193" s="186">
        <f>'Package Type'!K73</f>
        <v>-3.5166704663498499E-2</v>
      </c>
      <c r="L193" s="187">
        <f>'Package Type'!L73</f>
        <v>483435857.47681791</v>
      </c>
      <c r="M193" s="188">
        <f>'Package Type'!M73</f>
        <v>1832848.6648317575</v>
      </c>
      <c r="N193" s="189">
        <f>'Package Type'!N73</f>
        <v>3.8057251123762947E-3</v>
      </c>
      <c r="O193" s="31">
        <f>'Package Type'!O73</f>
        <v>121643115.49361083</v>
      </c>
      <c r="P193" s="32">
        <f>'Package Type'!P73</f>
        <v>1242930.6562307179</v>
      </c>
      <c r="Q193" s="189">
        <f>'Package Type'!Q73</f>
        <v>1.0323328472539278E-2</v>
      </c>
    </row>
    <row r="194" spans="1:20" x14ac:dyDescent="0.25">
      <c r="B194" s="439"/>
      <c r="C194" s="18" t="s">
        <v>227</v>
      </c>
      <c r="D194" s="27">
        <f>'Package Type'!D74</f>
        <v>24789715.416054681</v>
      </c>
      <c r="E194" s="309">
        <f>'Package Type'!E74</f>
        <v>-1020435.4222932644</v>
      </c>
      <c r="F194" s="310">
        <f>'Package Type'!F74</f>
        <v>-3.9536205297069874E-2</v>
      </c>
      <c r="G194" s="311">
        <f>'Package Type'!G74</f>
        <v>1.1623327990990016</v>
      </c>
      <c r="H194" s="215">
        <f>'Package Type'!H74</f>
        <v>-5.8207666418140125E-2</v>
      </c>
      <c r="I194" s="312">
        <f>'Package Type'!I74</f>
        <v>1.8004212374220863</v>
      </c>
      <c r="J194" s="311">
        <f>'Package Type'!J74</f>
        <v>-8.6806695831754821E-2</v>
      </c>
      <c r="K194" s="313">
        <f>'Package Type'!K74</f>
        <v>-4.5996932486097805E-2</v>
      </c>
      <c r="L194" s="180">
        <f>'Package Type'!L74</f>
        <v>44631930.104714535</v>
      </c>
      <c r="M194" s="314">
        <f>'Package Type'!M74</f>
        <v>-4077707.5189107507</v>
      </c>
      <c r="N194" s="173">
        <f>'Package Type'!N74</f>
        <v>-8.371459361736186E-2</v>
      </c>
      <c r="O194" s="315">
        <f>'Package Type'!O74</f>
        <v>9994153.2182256877</v>
      </c>
      <c r="P194" s="309">
        <f>'Package Type'!P74</f>
        <v>-843262.8823237624</v>
      </c>
      <c r="Q194" s="173">
        <f>'Package Type'!Q74</f>
        <v>-7.7810326234591054E-2</v>
      </c>
    </row>
    <row r="195" spans="1:20" x14ac:dyDescent="0.25">
      <c r="B195" s="439"/>
      <c r="C195" s="18" t="s">
        <v>228</v>
      </c>
      <c r="D195" s="27">
        <f>'Package Type'!D75</f>
        <v>773032585.13863862</v>
      </c>
      <c r="E195" s="309">
        <f>'Package Type'!E75</f>
        <v>16435073.768725514</v>
      </c>
      <c r="F195" s="310">
        <f>'Package Type'!F75</f>
        <v>2.1722347115532784E-2</v>
      </c>
      <c r="G195" s="311">
        <f>'Package Type'!G75</f>
        <v>36.245721800300196</v>
      </c>
      <c r="H195" s="215">
        <f>'Package Type'!H75</f>
        <v>0.46685772002916082</v>
      </c>
      <c r="I195" s="312">
        <f>'Package Type'!I75</f>
        <v>2.6083577081920519</v>
      </c>
      <c r="J195" s="311">
        <f>'Package Type'!J75</f>
        <v>0.12669692606936245</v>
      </c>
      <c r="K195" s="313">
        <f>'Package Type'!K75</f>
        <v>5.105328132759232E-2</v>
      </c>
      <c r="L195" s="180">
        <f>'Package Type'!L75</f>
        <v>2016345502.1299965</v>
      </c>
      <c r="M195" s="314">
        <f>'Package Type'!M75</f>
        <v>138727130.31165767</v>
      </c>
      <c r="N195" s="173">
        <f>'Package Type'!N75</f>
        <v>7.3884625541509999E-2</v>
      </c>
      <c r="O195" s="315">
        <f>'Package Type'!O75</f>
        <v>451088717.56939751</v>
      </c>
      <c r="P195" s="309">
        <f>'Package Type'!P75</f>
        <v>16854886.850049019</v>
      </c>
      <c r="Q195" s="173">
        <f>'Package Type'!Q75</f>
        <v>3.8815231927294427E-2</v>
      </c>
    </row>
    <row r="196" spans="1:20" ht="15" customHeight="1" x14ac:dyDescent="0.25">
      <c r="B196" s="439"/>
      <c r="C196" s="18" t="s">
        <v>229</v>
      </c>
      <c r="D196" s="27">
        <f>'Package Type'!D76</f>
        <v>26208508.582465969</v>
      </c>
      <c r="E196" s="309">
        <f>'Package Type'!E76</f>
        <v>11373580.583144492</v>
      </c>
      <c r="F196" s="310">
        <f>'Package Type'!F76</f>
        <v>0.76667581963759435</v>
      </c>
      <c r="G196" s="311">
        <f>'Package Type'!G76</f>
        <v>1.2288567508580179</v>
      </c>
      <c r="H196" s="215">
        <f>'Package Type'!H76</f>
        <v>0.52732540221890689</v>
      </c>
      <c r="I196" s="312">
        <f>'Package Type'!I76</f>
        <v>2.8411873414766426</v>
      </c>
      <c r="J196" s="311">
        <f>'Package Type'!J76</f>
        <v>-0.20948226121023472</v>
      </c>
      <c r="K196" s="313">
        <f>'Package Type'!K76</f>
        <v>-6.8667633173298478E-2</v>
      </c>
      <c r="L196" s="180">
        <f>'Package Type'!L76</f>
        <v>74463282.823484257</v>
      </c>
      <c r="M196" s="314">
        <f>'Package Type'!M76</f>
        <v>29206818.91790577</v>
      </c>
      <c r="N196" s="173">
        <f>'Package Type'!N76</f>
        <v>0.64536237251858342</v>
      </c>
      <c r="O196" s="315">
        <f>'Package Type'!O76</f>
        <v>15116912.080544811</v>
      </c>
      <c r="P196" s="309">
        <f>'Package Type'!P76</f>
        <v>5483375.1439239644</v>
      </c>
      <c r="Q196" s="173">
        <f>'Package Type'!Q76</f>
        <v>0.56919646231692</v>
      </c>
    </row>
    <row r="197" spans="1:20" x14ac:dyDescent="0.25">
      <c r="B197" s="439"/>
      <c r="C197" s="18" t="s">
        <v>230</v>
      </c>
      <c r="D197" s="27">
        <f>'Package Type'!D77</f>
        <v>1369493.1876006227</v>
      </c>
      <c r="E197" s="309">
        <f>'Package Type'!E77</f>
        <v>297807.63721595216</v>
      </c>
      <c r="F197" s="310">
        <f>'Package Type'!F77</f>
        <v>0.27788714432984302</v>
      </c>
      <c r="G197" s="311">
        <f>'Package Type'!G77</f>
        <v>6.4212389024036004E-2</v>
      </c>
      <c r="H197" s="215">
        <f>'Package Type'!H77</f>
        <v>1.3533274874456526E-2</v>
      </c>
      <c r="I197" s="312">
        <f>'Package Type'!I77</f>
        <v>3.3096534034594911</v>
      </c>
      <c r="J197" s="311">
        <f>'Package Type'!J77</f>
        <v>8.3628178582309864E-2</v>
      </c>
      <c r="K197" s="313">
        <f>'Package Type'!K77</f>
        <v>2.5922977271665225E-2</v>
      </c>
      <c r="L197" s="180">
        <f>'Package Type'!L77</f>
        <v>4532547.7893569879</v>
      </c>
      <c r="M197" s="314">
        <f>'Package Type'!M77</f>
        <v>1075263.1706796554</v>
      </c>
      <c r="N197" s="173">
        <f>'Package Type'!N77</f>
        <v>0.3110137837280586</v>
      </c>
      <c r="O197" s="315">
        <f>'Package Type'!O77</f>
        <v>1201839.8600343026</v>
      </c>
      <c r="P197" s="309">
        <f>'Package Type'!P77</f>
        <v>207769.18360288511</v>
      </c>
      <c r="Q197" s="173">
        <f>'Package Type'!Q77</f>
        <v>0.20900846240505661</v>
      </c>
    </row>
    <row r="198" spans="1:20" x14ac:dyDescent="0.25">
      <c r="B198" s="439"/>
      <c r="C198" s="18" t="s">
        <v>231</v>
      </c>
      <c r="D198" s="27">
        <f>'Package Type'!D78</f>
        <v>1222947756.7038648</v>
      </c>
      <c r="E198" s="309">
        <f>'Package Type'!E78</f>
        <v>-11710807.051043272</v>
      </c>
      <c r="F198" s="310">
        <f>'Package Type'!F78</f>
        <v>-9.4850571606029718E-3</v>
      </c>
      <c r="G198" s="311">
        <f>'Package Type'!G78</f>
        <v>57.341210471535021</v>
      </c>
      <c r="H198" s="215">
        <f>'Package Type'!H78</f>
        <v>-1.0447612958658539</v>
      </c>
      <c r="I198" s="312">
        <f>'Package Type'!I78</f>
        <v>2.134627060177074</v>
      </c>
      <c r="J198" s="311">
        <f>'Package Type'!J78</f>
        <v>-1.697052638823271E-2</v>
      </c>
      <c r="K198" s="313">
        <f>'Package Type'!K78</f>
        <v>-7.8874072429703426E-3</v>
      </c>
      <c r="L198" s="180">
        <f>'Package Type'!L78</f>
        <v>2610537374.6429186</v>
      </c>
      <c r="M198" s="314">
        <f>'Package Type'!M78</f>
        <v>-45951011.364329338</v>
      </c>
      <c r="N198" s="173">
        <f>'Package Type'!N78</f>
        <v>-1.7297651895024684E-2</v>
      </c>
      <c r="O198" s="315">
        <f>'Package Type'!O78</f>
        <v>582674008.63026643</v>
      </c>
      <c r="P198" s="309">
        <f>'Package Type'!P78</f>
        <v>-5773958.0624063015</v>
      </c>
      <c r="Q198" s="173">
        <f>'Package Type'!Q78</f>
        <v>-9.8121811769669217E-3</v>
      </c>
    </row>
    <row r="199" spans="1:20" x14ac:dyDescent="0.25">
      <c r="B199" s="439"/>
      <c r="C199" s="18" t="s">
        <v>232</v>
      </c>
      <c r="D199" s="27">
        <f>'Package Type'!D79</f>
        <v>5034920.9384108838</v>
      </c>
      <c r="E199" s="309">
        <f>'Package Type'!E79</f>
        <v>-311068.66011158191</v>
      </c>
      <c r="F199" s="310">
        <f>'Package Type'!F79</f>
        <v>-5.8187292432734183E-2</v>
      </c>
      <c r="G199" s="311">
        <f>'Package Type'!G79</f>
        <v>0.23607587458608625</v>
      </c>
      <c r="H199" s="215">
        <f>'Package Type'!H79</f>
        <v>-1.6731506281125297E-2</v>
      </c>
      <c r="I199" s="312">
        <f>'Package Type'!I79</f>
        <v>6.3887400622909416</v>
      </c>
      <c r="J199" s="311">
        <f>'Package Type'!J79</f>
        <v>0.3041620302360748</v>
      </c>
      <c r="K199" s="313">
        <f>'Package Type'!K79</f>
        <v>4.9989009695279404E-2</v>
      </c>
      <c r="L199" s="180">
        <f>'Package Type'!L79</f>
        <v>32166801.109693117</v>
      </c>
      <c r="M199" s="314">
        <f>'Package Type'!M79</f>
        <v>-361289.76107049361</v>
      </c>
      <c r="N199" s="173">
        <f>'Package Type'!N79</f>
        <v>-1.1107007863016714E-2</v>
      </c>
      <c r="O199" s="315">
        <f>'Package Type'!O79</f>
        <v>7752933.410299819</v>
      </c>
      <c r="P199" s="309">
        <f>'Package Type'!P79</f>
        <v>-452364.16699576192</v>
      </c>
      <c r="Q199" s="173">
        <f>'Package Type'!Q79</f>
        <v>-5.5130744830933789E-2</v>
      </c>
      <c r="T199" s="29"/>
    </row>
    <row r="200" spans="1:20" ht="15" thickBot="1" x14ac:dyDescent="0.3">
      <c r="B200" s="439"/>
      <c r="C200" s="21" t="s">
        <v>233</v>
      </c>
      <c r="D200" s="316">
        <f>'Package Type'!D80</f>
        <v>193577.54161638021</v>
      </c>
      <c r="E200" s="317">
        <f>'Package Type'!E80</f>
        <v>357.41140123756486</v>
      </c>
      <c r="F200" s="318">
        <f>'Package Type'!F80</f>
        <v>1.8497627593957316E-3</v>
      </c>
      <c r="G200" s="319">
        <f>'Package Type'!G80</f>
        <v>9.0764061633378766E-3</v>
      </c>
      <c r="H200" s="320">
        <f>'Package Type'!H80</f>
        <v>-6.0812334807411328E-5</v>
      </c>
      <c r="I200" s="321">
        <f>'Package Type'!I80</f>
        <v>3.4311412925422196</v>
      </c>
      <c r="J200" s="319">
        <f>'Package Type'!J80</f>
        <v>0.36144550861899072</v>
      </c>
      <c r="K200" s="322">
        <f>'Package Type'!K80</f>
        <v>0.11774636122314532</v>
      </c>
      <c r="L200" s="323">
        <f>'Package Type'!L80</f>
        <v>664191.8963487721</v>
      </c>
      <c r="M200" s="324">
        <f>'Package Type'!M80</f>
        <v>71064.877258251421</v>
      </c>
      <c r="N200" s="325">
        <f>'Package Type'!N80</f>
        <v>0.11981392681658595</v>
      </c>
      <c r="O200" s="326">
        <f>'Package Type'!O80</f>
        <v>268259.24640417099</v>
      </c>
      <c r="P200" s="317">
        <f>'Package Type'!P80</f>
        <v>-13375.08754510578</v>
      </c>
      <c r="Q200" s="325">
        <f>'Package Type'!Q80</f>
        <v>-4.7490969433842803E-2</v>
      </c>
    </row>
    <row r="201" spans="1:20" ht="15.65" customHeight="1" thickBot="1" x14ac:dyDescent="0.3">
      <c r="B201" s="438" t="s">
        <v>293</v>
      </c>
      <c r="C201" s="158" t="s">
        <v>44</v>
      </c>
      <c r="D201" s="163">
        <f>'Sugar Content'!D41</f>
        <v>2132755389.4436069</v>
      </c>
      <c r="E201" s="164">
        <f>'Sugar Content'!E41</f>
        <v>18106054.371195555</v>
      </c>
      <c r="F201" s="175">
        <f>'Sugar Content'!F41</f>
        <v>8.5622018132739501E-3</v>
      </c>
      <c r="G201" s="201">
        <f>'Sugar Content'!G41</f>
        <v>100.00000000000003</v>
      </c>
      <c r="H201" s="216">
        <f>'Sugar Content'!H41</f>
        <v>1.4210854715202004E-14</v>
      </c>
      <c r="I201" s="197">
        <f>'Sugar Content'!I41</f>
        <v>2.469703812103861</v>
      </c>
      <c r="J201" s="201">
        <f>'Sugar Content'!J41</f>
        <v>3.5801385909004946E-2</v>
      </c>
      <c r="K201" s="191">
        <f>'Sugar Content'!K41</f>
        <v>1.4709458162206014E-2</v>
      </c>
      <c r="L201" s="192">
        <f>'Sugar Content'!L41</f>
        <v>5267274115.5939302</v>
      </c>
      <c r="M201" s="176">
        <f>'Sugar Content'!M41</f>
        <v>120423968.40984917</v>
      </c>
      <c r="N201" s="178">
        <f>'Sugar Content'!N41</f>
        <v>2.339760532482861E-2</v>
      </c>
      <c r="O201" s="182">
        <f>'Sugar Content'!O41</f>
        <v>1189821826.874177</v>
      </c>
      <c r="P201" s="164">
        <f>'Sugar Content'!P41</f>
        <v>16675827.041948557</v>
      </c>
      <c r="Q201" s="193">
        <f>'Sugar Content'!Q41</f>
        <v>1.4214622088242526E-2</v>
      </c>
    </row>
    <row r="202" spans="1:20" ht="15.65" customHeight="1" x14ac:dyDescent="0.25">
      <c r="B202" s="452"/>
      <c r="C202" s="13" t="s">
        <v>31</v>
      </c>
      <c r="D202" s="162">
        <f>'Sugar Content'!D42</f>
        <v>1895675426.1794415</v>
      </c>
      <c r="E202" s="32">
        <f>'Sugar Content'!E42</f>
        <v>6971096.4118139744</v>
      </c>
      <c r="F202" s="185">
        <f>'Sugar Content'!F42</f>
        <v>3.6909410869363801E-3</v>
      </c>
      <c r="G202" s="204">
        <f>'Sugar Content'!G42</f>
        <v>88.883865236602958</v>
      </c>
      <c r="H202" s="219">
        <f>'Sugar Content'!H42</f>
        <v>-0.43138426801307617</v>
      </c>
      <c r="I202" s="200">
        <f>'Sugar Content'!I42</f>
        <v>2.5053461992376675</v>
      </c>
      <c r="J202" s="204">
        <f>'Sugar Content'!J42</f>
        <v>4.7394153880060852E-2</v>
      </c>
      <c r="K202" s="186">
        <f>'Sugar Content'!K42</f>
        <v>1.928196848655991E-2</v>
      </c>
      <c r="L202" s="187">
        <f>'Sugar Content'!L42</f>
        <v>4749323223.9669094</v>
      </c>
      <c r="M202" s="188">
        <f>'Sugar Content'!M42</f>
        <v>106978553.53880215</v>
      </c>
      <c r="N202" s="189">
        <f>'Sugar Content'!N42</f>
        <v>2.3044078183220466E-2</v>
      </c>
      <c r="O202" s="31">
        <f>'Sugar Content'!O42</f>
        <v>1074175269.8116291</v>
      </c>
      <c r="P202" s="32">
        <f>'Sugar Content'!P42</f>
        <v>12746767.047830105</v>
      </c>
      <c r="Q202" s="190">
        <f>'Sugar Content'!Q42</f>
        <v>1.2009067982100967E-2</v>
      </c>
    </row>
    <row r="203" spans="1:20" ht="15.65" customHeight="1" x14ac:dyDescent="0.25">
      <c r="B203" s="452"/>
      <c r="C203" s="18" t="s">
        <v>294</v>
      </c>
      <c r="D203" s="27">
        <f>'Sugar Content'!D43</f>
        <v>234795669.62882274</v>
      </c>
      <c r="E203" s="309">
        <f>'Sugar Content'!E43</f>
        <v>11841920.72892496</v>
      </c>
      <c r="F203" s="349">
        <f>'Sugar Content'!F43</f>
        <v>5.3113799554192598E-2</v>
      </c>
      <c r="G203" s="311">
        <f>'Sugar Content'!G43</f>
        <v>11.009029483220591</v>
      </c>
      <c r="H203" s="215">
        <f>'Sugar Content'!H43</f>
        <v>0.46573300365258241</v>
      </c>
      <c r="I203" s="312">
        <f>'Sugar Content'!I43</f>
        <v>2.1663984960077505</v>
      </c>
      <c r="J203" s="311">
        <f>'Sugar Content'!J43</f>
        <v>-4.0998809429211747E-2</v>
      </c>
      <c r="K203" s="313">
        <f>'Sugar Content'!K43</f>
        <v>-1.8573371149918971E-2</v>
      </c>
      <c r="L203" s="180">
        <f>'Sugar Content'!L43</f>
        <v>508660985.55301428</v>
      </c>
      <c r="M203" s="314">
        <f>'Sugar Content'!M43</f>
        <v>16513480.994310796</v>
      </c>
      <c r="N203" s="173">
        <f>'Sugar Content'!N43</f>
        <v>3.3553926091971199E-2</v>
      </c>
      <c r="O203" s="315">
        <f>'Sugar Content'!O43</f>
        <v>113313095.56254905</v>
      </c>
      <c r="P203" s="309">
        <f>'Sugar Content'!P43</f>
        <v>4757006.7272772789</v>
      </c>
      <c r="Q203" s="165">
        <f>'Sugar Content'!Q43</f>
        <v>4.3820726946931454E-2</v>
      </c>
    </row>
    <row r="204" spans="1:20" ht="15.65" customHeight="1" thickBot="1" x14ac:dyDescent="0.3">
      <c r="B204" s="453"/>
      <c r="C204" s="21" t="s">
        <v>295</v>
      </c>
      <c r="D204" s="30">
        <f>'Sugar Content'!D44</f>
        <v>2284293.6353399465</v>
      </c>
      <c r="E204" s="20">
        <f>'Sugar Content'!E44</f>
        <v>-706962.76954266289</v>
      </c>
      <c r="F204" s="166">
        <f>'Sugar Content'!F44</f>
        <v>-0.23634308593161452</v>
      </c>
      <c r="G204" s="214">
        <f>'Sugar Content'!G44</f>
        <v>0.10710528017635784</v>
      </c>
      <c r="H204" s="220">
        <f>'Sugar Content'!H44</f>
        <v>-3.4348735639469191E-2</v>
      </c>
      <c r="I204" s="213">
        <f>'Sugar Content'!I44</f>
        <v>4.0668616023283093</v>
      </c>
      <c r="J204" s="214">
        <f>'Sugar Content'!J44</f>
        <v>-6.4503457884549142E-2</v>
      </c>
      <c r="K204" s="179">
        <f>'Sugar Content'!K44</f>
        <v>-1.5613110181366002E-2</v>
      </c>
      <c r="L204" s="181">
        <f>'Sugar Content'!L44</f>
        <v>9289906.0740069728</v>
      </c>
      <c r="M204" s="168">
        <f>'Sugar Content'!M44</f>
        <v>-3068066.1232629679</v>
      </c>
      <c r="N204" s="174">
        <f>'Sugar Content'!N44</f>
        <v>-0.24826614547172626</v>
      </c>
      <c r="O204" s="19">
        <f>'Sugar Content'!O44</f>
        <v>2333461.4999988712</v>
      </c>
      <c r="P204" s="20">
        <f>'Sugar Content'!P44</f>
        <v>-827946.73315884033</v>
      </c>
      <c r="Q204" s="169">
        <f>'Sugar Content'!Q44</f>
        <v>-0.26189174952956384</v>
      </c>
    </row>
    <row r="205" spans="1:20" x14ac:dyDescent="0.25">
      <c r="A205" s="40"/>
      <c r="B205" s="41"/>
      <c r="C205" s="46"/>
      <c r="D205" s="42"/>
      <c r="E205" s="42"/>
      <c r="F205" s="43"/>
      <c r="G205" s="44"/>
      <c r="H205" s="44"/>
      <c r="I205" s="45"/>
      <c r="J205" s="45"/>
      <c r="K205" s="43"/>
      <c r="L205" s="42"/>
      <c r="M205" s="42"/>
      <c r="N205" s="43"/>
      <c r="O205" s="42"/>
      <c r="P205" s="42"/>
      <c r="Q205" s="43"/>
    </row>
    <row r="206" spans="1:20" x14ac:dyDescent="0.25">
      <c r="A206" s="40"/>
      <c r="B206" s="41"/>
      <c r="C206" s="46"/>
      <c r="D206" s="42"/>
      <c r="E206" s="42"/>
      <c r="F206" s="43"/>
      <c r="G206" s="44"/>
      <c r="H206" s="44"/>
      <c r="I206" s="45"/>
      <c r="J206" s="45"/>
      <c r="K206" s="43"/>
      <c r="L206" s="42"/>
      <c r="M206" s="42"/>
      <c r="N206" s="43"/>
      <c r="O206" s="42"/>
      <c r="P206" s="42"/>
      <c r="Q206" s="43"/>
    </row>
    <row r="207" spans="1:20" x14ac:dyDescent="0.25">
      <c r="A207" s="40"/>
      <c r="B207" s="41"/>
      <c r="C207" s="46"/>
      <c r="D207" s="42"/>
      <c r="E207" s="42"/>
      <c r="F207" s="43"/>
      <c r="G207" s="44"/>
      <c r="H207" s="44"/>
      <c r="I207" s="45"/>
      <c r="J207" s="45"/>
      <c r="K207" s="43"/>
      <c r="L207" s="42"/>
      <c r="M207" s="42"/>
      <c r="N207" s="43"/>
      <c r="O207" s="42"/>
      <c r="P207" s="42"/>
      <c r="Q207" s="43"/>
    </row>
    <row r="208" spans="1:20" x14ac:dyDescent="0.25">
      <c r="A208" s="40"/>
      <c r="B208" s="41"/>
      <c r="C208" s="46"/>
      <c r="D208" s="42"/>
      <c r="E208" s="42"/>
      <c r="F208" s="43"/>
      <c r="G208" s="44"/>
      <c r="H208" s="44"/>
      <c r="I208" s="45"/>
      <c r="J208" s="45"/>
      <c r="K208" s="43"/>
      <c r="L208" s="42"/>
      <c r="M208" s="42"/>
      <c r="N208" s="43"/>
      <c r="O208" s="42"/>
      <c r="P208" s="42"/>
      <c r="Q208" s="43"/>
    </row>
    <row r="209" spans="1:17" x14ac:dyDescent="0.25">
      <c r="A209" s="40"/>
      <c r="B209" s="41"/>
      <c r="C209" s="46"/>
      <c r="D209" s="42"/>
      <c r="E209" s="42"/>
      <c r="F209" s="43"/>
      <c r="G209" s="44"/>
      <c r="H209" s="44"/>
      <c r="I209" s="45"/>
      <c r="J209" s="45"/>
      <c r="K209" s="43"/>
      <c r="L209" s="42"/>
      <c r="M209" s="42"/>
      <c r="N209" s="43"/>
      <c r="O209" s="42"/>
      <c r="P209" s="42"/>
      <c r="Q209" s="43"/>
    </row>
    <row r="210" spans="1:17" x14ac:dyDescent="0.25">
      <c r="A210" s="40"/>
      <c r="B210" s="41"/>
      <c r="C210" s="46"/>
      <c r="D210" s="42"/>
      <c r="E210" s="42"/>
      <c r="F210" s="43"/>
      <c r="G210" s="44"/>
      <c r="H210" s="44"/>
      <c r="I210" s="45"/>
      <c r="J210" s="45"/>
      <c r="K210" s="43"/>
      <c r="L210" s="42"/>
      <c r="M210" s="42"/>
      <c r="N210" s="43"/>
      <c r="O210" s="42"/>
      <c r="P210" s="42"/>
      <c r="Q210" s="43"/>
    </row>
    <row r="211" spans="1:17" x14ac:dyDescent="0.25">
      <c r="A211" s="40"/>
      <c r="B211" s="41"/>
      <c r="C211" s="46"/>
      <c r="D211" s="42"/>
      <c r="E211" s="42"/>
      <c r="F211" s="43"/>
      <c r="G211" s="44"/>
      <c r="H211" s="44"/>
      <c r="I211" s="45"/>
      <c r="J211" s="45"/>
      <c r="K211" s="43"/>
      <c r="L211" s="42"/>
      <c r="M211" s="42"/>
      <c r="N211" s="43"/>
      <c r="O211" s="42"/>
      <c r="P211" s="42"/>
      <c r="Q211" s="43"/>
    </row>
    <row r="212" spans="1:17" x14ac:dyDescent="0.25">
      <c r="A212" s="40"/>
      <c r="B212" s="41"/>
      <c r="C212" s="46"/>
      <c r="D212" s="42"/>
      <c r="E212" s="42"/>
      <c r="F212" s="43"/>
      <c r="G212" s="44"/>
      <c r="H212" s="44"/>
      <c r="I212" s="45"/>
      <c r="J212" s="45"/>
      <c r="K212" s="43"/>
      <c r="L212" s="42"/>
      <c r="M212" s="42"/>
      <c r="N212" s="43"/>
      <c r="O212" s="42"/>
      <c r="P212" s="42"/>
      <c r="Q212" s="43"/>
    </row>
    <row r="213" spans="1:17" x14ac:dyDescent="0.25">
      <c r="A213" s="40"/>
      <c r="B213" s="41"/>
      <c r="C213" s="46"/>
      <c r="D213" s="42"/>
      <c r="E213" s="42"/>
      <c r="F213" s="43"/>
      <c r="G213" s="44"/>
      <c r="H213" s="44"/>
      <c r="I213" s="45"/>
      <c r="J213" s="45"/>
      <c r="K213" s="43"/>
      <c r="L213" s="42"/>
      <c r="M213" s="42"/>
      <c r="N213" s="43"/>
      <c r="O213" s="42"/>
      <c r="P213" s="42"/>
      <c r="Q213" s="43"/>
    </row>
    <row r="214" spans="1:17" x14ac:dyDescent="0.25">
      <c r="A214" s="40"/>
      <c r="B214" s="41"/>
      <c r="C214" s="46"/>
      <c r="D214" s="42"/>
      <c r="E214" s="42"/>
      <c r="F214" s="43"/>
      <c r="G214" s="44"/>
      <c r="H214" s="44"/>
      <c r="I214" s="45"/>
      <c r="J214" s="45"/>
      <c r="K214" s="43"/>
      <c r="L214" s="42"/>
      <c r="M214" s="42"/>
      <c r="N214" s="43"/>
      <c r="O214" s="42"/>
      <c r="P214" s="42"/>
      <c r="Q214" s="43"/>
    </row>
    <row r="215" spans="1:17" x14ac:dyDescent="0.25">
      <c r="A215" s="40"/>
      <c r="B215" s="41"/>
      <c r="C215" s="46"/>
      <c r="D215" s="42"/>
      <c r="E215" s="42"/>
      <c r="F215" s="43"/>
      <c r="G215" s="44"/>
      <c r="H215" s="44"/>
      <c r="I215" s="45"/>
      <c r="J215" s="45"/>
      <c r="K215" s="43"/>
      <c r="L215" s="42"/>
      <c r="M215" s="42"/>
      <c r="N215" s="43"/>
      <c r="O215" s="42"/>
      <c r="P215" s="42"/>
      <c r="Q215" s="43"/>
    </row>
    <row r="216" spans="1:17" x14ac:dyDescent="0.25">
      <c r="A216" s="40"/>
      <c r="B216" s="41"/>
      <c r="C216" s="46"/>
      <c r="D216" s="42"/>
      <c r="E216" s="42"/>
      <c r="F216" s="43"/>
      <c r="G216" s="44"/>
      <c r="H216" s="44"/>
      <c r="I216" s="45"/>
      <c r="J216" s="45"/>
      <c r="K216" s="43"/>
      <c r="L216" s="42"/>
      <c r="M216" s="42"/>
      <c r="N216" s="43"/>
      <c r="O216" s="42"/>
      <c r="P216" s="42"/>
      <c r="Q216" s="43"/>
    </row>
    <row r="217" spans="1:17" x14ac:dyDescent="0.25">
      <c r="A217" s="40"/>
      <c r="B217" s="41"/>
      <c r="C217" s="46"/>
      <c r="D217" s="42"/>
      <c r="E217" s="42"/>
      <c r="F217" s="43"/>
      <c r="G217" s="44"/>
      <c r="H217" s="44"/>
      <c r="I217" s="45"/>
      <c r="J217" s="45"/>
      <c r="K217" s="43"/>
      <c r="L217" s="42"/>
      <c r="M217" s="42"/>
      <c r="N217" s="43"/>
      <c r="O217" s="42"/>
      <c r="P217" s="42"/>
      <c r="Q217" s="43"/>
    </row>
    <row r="218" spans="1:17" x14ac:dyDescent="0.25">
      <c r="A218" s="40"/>
      <c r="B218" s="454"/>
      <c r="C218" s="46"/>
      <c r="D218" s="42"/>
      <c r="E218" s="42"/>
      <c r="F218" s="43"/>
      <c r="G218" s="44"/>
      <c r="H218" s="44"/>
      <c r="I218" s="45"/>
      <c r="J218" s="45"/>
      <c r="K218" s="43"/>
      <c r="L218" s="42"/>
      <c r="M218" s="42"/>
      <c r="N218" s="43"/>
      <c r="O218" s="42"/>
      <c r="P218" s="42"/>
      <c r="Q218" s="43"/>
    </row>
    <row r="219" spans="1:17" x14ac:dyDescent="0.25">
      <c r="A219" s="40"/>
      <c r="B219" s="454"/>
      <c r="C219" s="46"/>
      <c r="D219" s="42"/>
      <c r="E219" s="42"/>
      <c r="F219" s="43"/>
      <c r="G219" s="44"/>
      <c r="H219" s="44"/>
      <c r="I219" s="45"/>
      <c r="J219" s="45"/>
      <c r="K219" s="43"/>
      <c r="L219" s="42"/>
      <c r="M219" s="42"/>
      <c r="N219" s="43"/>
      <c r="O219" s="42"/>
      <c r="P219" s="42"/>
      <c r="Q219" s="43"/>
    </row>
    <row r="220" spans="1:17" x14ac:dyDescent="0.25">
      <c r="A220" s="40"/>
      <c r="B220" s="454"/>
      <c r="C220" s="46"/>
      <c r="D220" s="42"/>
      <c r="E220" s="42"/>
      <c r="F220" s="43"/>
      <c r="G220" s="44"/>
      <c r="H220" s="44"/>
      <c r="I220" s="45"/>
      <c r="J220" s="45"/>
      <c r="K220" s="43"/>
      <c r="L220" s="42"/>
      <c r="M220" s="42"/>
      <c r="N220" s="43"/>
      <c r="O220" s="42"/>
      <c r="P220" s="42"/>
      <c r="Q220" s="43"/>
    </row>
    <row r="221" spans="1:17" x14ac:dyDescent="0.25">
      <c r="A221" s="40"/>
      <c r="B221" s="454"/>
      <c r="C221" s="46"/>
      <c r="D221" s="42"/>
      <c r="E221" s="42"/>
      <c r="F221" s="43"/>
      <c r="G221" s="44"/>
      <c r="H221" s="44"/>
      <c r="I221" s="45"/>
      <c r="J221" s="45"/>
      <c r="K221" s="43"/>
      <c r="L221" s="42"/>
      <c r="M221" s="42"/>
      <c r="N221" s="43"/>
      <c r="O221" s="42"/>
      <c r="P221" s="42"/>
      <c r="Q221" s="43"/>
    </row>
    <row r="222" spans="1:17" x14ac:dyDescent="0.25">
      <c r="A222" s="40"/>
      <c r="B222" s="454"/>
      <c r="C222" s="46"/>
      <c r="D222" s="42"/>
      <c r="E222" s="42"/>
      <c r="F222" s="43"/>
      <c r="G222" s="44"/>
      <c r="H222" s="44"/>
      <c r="I222" s="45"/>
      <c r="J222" s="45"/>
      <c r="K222" s="43"/>
      <c r="L222" s="42"/>
      <c r="M222" s="42"/>
      <c r="N222" s="43"/>
      <c r="O222" s="42"/>
      <c r="P222" s="42"/>
      <c r="Q222" s="43"/>
    </row>
    <row r="223" spans="1:17" x14ac:dyDescent="0.25">
      <c r="A223" s="40"/>
      <c r="B223" s="454"/>
      <c r="C223" s="46"/>
      <c r="D223" s="42"/>
      <c r="E223" s="42"/>
      <c r="F223" s="43"/>
      <c r="G223" s="44"/>
      <c r="H223" s="44"/>
      <c r="I223" s="45"/>
      <c r="J223" s="45"/>
      <c r="K223" s="43"/>
      <c r="L223" s="42"/>
      <c r="M223" s="42"/>
      <c r="N223" s="43"/>
      <c r="O223" s="42"/>
      <c r="P223" s="42"/>
      <c r="Q223" s="43"/>
    </row>
    <row r="224" spans="1:17" x14ac:dyDescent="0.25">
      <c r="A224" s="40"/>
      <c r="B224" s="454"/>
      <c r="C224" s="46"/>
      <c r="D224" s="42"/>
      <c r="E224" s="42"/>
      <c r="F224" s="43"/>
      <c r="G224" s="44"/>
      <c r="H224" s="44"/>
      <c r="I224" s="45"/>
      <c r="J224" s="45"/>
      <c r="K224" s="43"/>
      <c r="L224" s="42"/>
      <c r="M224" s="42"/>
      <c r="N224" s="43"/>
      <c r="O224" s="42"/>
      <c r="P224" s="42"/>
      <c r="Q224" s="43"/>
    </row>
    <row r="225" spans="1:17" x14ac:dyDescent="0.25">
      <c r="A225" s="40"/>
      <c r="B225" s="454"/>
      <c r="C225" s="46"/>
      <c r="D225" s="42"/>
      <c r="E225" s="42"/>
      <c r="F225" s="43"/>
      <c r="G225" s="44"/>
      <c r="H225" s="44"/>
      <c r="I225" s="45"/>
      <c r="J225" s="45"/>
      <c r="K225" s="43"/>
      <c r="L225" s="42"/>
      <c r="M225" s="42"/>
      <c r="N225" s="43"/>
      <c r="O225" s="42"/>
      <c r="P225" s="42"/>
      <c r="Q225" s="43"/>
    </row>
    <row r="226" spans="1:17" x14ac:dyDescent="0.25">
      <c r="A226" s="40"/>
      <c r="B226" s="454"/>
      <c r="C226" s="46"/>
      <c r="D226" s="42"/>
      <c r="E226" s="42"/>
      <c r="F226" s="43"/>
      <c r="G226" s="44"/>
      <c r="H226" s="44"/>
      <c r="I226" s="45"/>
      <c r="J226" s="45"/>
      <c r="K226" s="43"/>
      <c r="L226" s="42"/>
      <c r="M226" s="42"/>
      <c r="N226" s="43"/>
      <c r="O226" s="42"/>
      <c r="P226" s="42"/>
      <c r="Q226" s="43"/>
    </row>
    <row r="227" spans="1:17" x14ac:dyDescent="0.25">
      <c r="A227" s="40"/>
      <c r="B227" s="454"/>
      <c r="C227" s="46"/>
      <c r="D227" s="42"/>
      <c r="E227" s="42"/>
      <c r="F227" s="43"/>
      <c r="G227" s="44"/>
      <c r="H227" s="44"/>
      <c r="I227" s="45"/>
      <c r="J227" s="45"/>
      <c r="K227" s="43"/>
      <c r="L227" s="42"/>
      <c r="M227" s="42"/>
      <c r="N227" s="43"/>
      <c r="O227" s="42"/>
      <c r="P227" s="42"/>
      <c r="Q227" s="43"/>
    </row>
    <row r="228" spans="1:17" x14ac:dyDescent="0.25">
      <c r="A228" s="40"/>
      <c r="B228" s="454"/>
      <c r="C228" s="46"/>
      <c r="D228" s="42"/>
      <c r="E228" s="42"/>
      <c r="F228" s="43"/>
      <c r="G228" s="44"/>
      <c r="H228" s="44"/>
      <c r="I228" s="45"/>
      <c r="J228" s="45"/>
      <c r="K228" s="43"/>
      <c r="L228" s="42"/>
      <c r="M228" s="42"/>
      <c r="N228" s="43"/>
      <c r="O228" s="42"/>
      <c r="P228" s="42"/>
      <c r="Q228" s="43"/>
    </row>
    <row r="229" spans="1:17" x14ac:dyDescent="0.25">
      <c r="A229" s="40"/>
      <c r="B229" s="454"/>
      <c r="C229" s="46"/>
      <c r="D229" s="42"/>
      <c r="E229" s="42"/>
      <c r="F229" s="43"/>
      <c r="G229" s="44"/>
      <c r="H229" s="44"/>
      <c r="I229" s="45"/>
      <c r="J229" s="45"/>
      <c r="K229" s="43"/>
      <c r="L229" s="42"/>
      <c r="M229" s="42"/>
      <c r="N229" s="43"/>
      <c r="O229" s="42"/>
      <c r="P229" s="42"/>
      <c r="Q229" s="43"/>
    </row>
    <row r="230" spans="1:17" x14ac:dyDescent="0.25">
      <c r="A230" s="40"/>
      <c r="B230" s="454"/>
      <c r="C230" s="47"/>
      <c r="D230" s="42"/>
      <c r="E230" s="42"/>
      <c r="F230" s="43"/>
      <c r="G230" s="44"/>
      <c r="H230" s="44"/>
      <c r="I230" s="45"/>
      <c r="J230" s="45"/>
      <c r="K230" s="43"/>
      <c r="L230" s="42"/>
      <c r="M230" s="42"/>
      <c r="N230" s="43"/>
      <c r="O230" s="42"/>
      <c r="P230" s="42"/>
      <c r="Q230" s="43"/>
    </row>
    <row r="231" spans="1:17" x14ac:dyDescent="0.25">
      <c r="A231" s="40"/>
      <c r="B231" s="455"/>
      <c r="C231" s="46"/>
      <c r="D231" s="42"/>
      <c r="E231" s="42"/>
      <c r="F231" s="43"/>
      <c r="G231" s="44"/>
      <c r="H231" s="44"/>
      <c r="I231" s="45"/>
      <c r="J231" s="45"/>
      <c r="K231" s="43"/>
      <c r="L231" s="42"/>
      <c r="M231" s="42"/>
      <c r="N231" s="43"/>
      <c r="O231" s="42"/>
      <c r="P231" s="42"/>
      <c r="Q231" s="43"/>
    </row>
    <row r="232" spans="1:17" x14ac:dyDescent="0.25">
      <c r="A232" s="40"/>
      <c r="B232" s="455"/>
      <c r="C232" s="46"/>
      <c r="D232" s="42"/>
      <c r="E232" s="42"/>
      <c r="F232" s="43"/>
      <c r="G232" s="44"/>
      <c r="H232" s="44"/>
      <c r="I232" s="45"/>
      <c r="J232" s="45"/>
      <c r="K232" s="43"/>
      <c r="L232" s="42"/>
      <c r="M232" s="42"/>
      <c r="N232" s="43"/>
      <c r="O232" s="42"/>
      <c r="P232" s="42"/>
      <c r="Q232" s="43"/>
    </row>
    <row r="233" spans="1:17" x14ac:dyDescent="0.25">
      <c r="A233" s="40"/>
      <c r="B233" s="455"/>
      <c r="C233" s="46"/>
      <c r="D233" s="42"/>
      <c r="E233" s="42"/>
      <c r="F233" s="43"/>
      <c r="G233" s="44"/>
      <c r="H233" s="44"/>
      <c r="I233" s="45"/>
      <c r="J233" s="45"/>
      <c r="K233" s="43"/>
      <c r="L233" s="42"/>
      <c r="M233" s="42"/>
      <c r="N233" s="43"/>
      <c r="O233" s="42"/>
      <c r="P233" s="42"/>
      <c r="Q233" s="43"/>
    </row>
    <row r="234" spans="1:17" x14ac:dyDescent="0.25">
      <c r="A234" s="40"/>
      <c r="B234" s="455"/>
      <c r="C234" s="46"/>
      <c r="D234" s="42"/>
      <c r="E234" s="42"/>
      <c r="F234" s="43"/>
      <c r="G234" s="44"/>
      <c r="H234" s="44"/>
      <c r="I234" s="45"/>
      <c r="J234" s="45"/>
      <c r="K234" s="43"/>
      <c r="L234" s="42"/>
      <c r="M234" s="42"/>
      <c r="N234" s="43"/>
      <c r="O234" s="42"/>
      <c r="P234" s="42"/>
      <c r="Q234" s="43"/>
    </row>
    <row r="235" spans="1:17" x14ac:dyDescent="0.25">
      <c r="A235" s="40"/>
      <c r="B235" s="455"/>
      <c r="C235" s="46"/>
      <c r="D235" s="42"/>
      <c r="E235" s="42"/>
      <c r="F235" s="43"/>
      <c r="G235" s="44"/>
      <c r="H235" s="44"/>
      <c r="I235" s="45"/>
      <c r="J235" s="45"/>
      <c r="K235" s="43"/>
      <c r="L235" s="42"/>
      <c r="M235" s="42"/>
      <c r="N235" s="43"/>
      <c r="O235" s="42"/>
      <c r="P235" s="42"/>
      <c r="Q235" s="43"/>
    </row>
    <row r="236" spans="1:17" x14ac:dyDescent="0.25">
      <c r="A236" s="40"/>
      <c r="B236" s="455"/>
      <c r="C236" s="46"/>
      <c r="D236" s="42"/>
      <c r="E236" s="42"/>
      <c r="F236" s="43"/>
      <c r="G236" s="44"/>
      <c r="H236" s="44"/>
      <c r="I236" s="45"/>
      <c r="J236" s="45"/>
      <c r="K236" s="43"/>
      <c r="L236" s="42"/>
      <c r="M236" s="42"/>
      <c r="N236" s="43"/>
      <c r="O236" s="42"/>
      <c r="P236" s="42"/>
      <c r="Q236" s="43"/>
    </row>
    <row r="237" spans="1:17" x14ac:dyDescent="0.25">
      <c r="A237" s="40"/>
      <c r="B237" s="455"/>
      <c r="C237" s="46"/>
      <c r="D237" s="42"/>
      <c r="E237" s="42"/>
      <c r="F237" s="43"/>
      <c r="G237" s="44"/>
      <c r="H237" s="44"/>
      <c r="I237" s="45"/>
      <c r="J237" s="45"/>
      <c r="K237" s="43"/>
      <c r="L237" s="42"/>
      <c r="M237" s="42"/>
      <c r="N237" s="43"/>
      <c r="O237" s="42"/>
      <c r="P237" s="42"/>
      <c r="Q237" s="43"/>
    </row>
    <row r="238" spans="1:17" x14ac:dyDescent="0.25">
      <c r="A238" s="40"/>
      <c r="B238" s="455"/>
      <c r="C238" s="46"/>
      <c r="D238" s="42"/>
      <c r="E238" s="42"/>
      <c r="F238" s="43"/>
      <c r="G238" s="44"/>
      <c r="H238" s="44"/>
      <c r="I238" s="45"/>
      <c r="J238" s="45"/>
      <c r="K238" s="43"/>
      <c r="L238" s="42"/>
      <c r="M238" s="42"/>
      <c r="N238" s="43"/>
      <c r="O238" s="42"/>
      <c r="P238" s="42"/>
      <c r="Q238" s="43"/>
    </row>
    <row r="239" spans="1:17" x14ac:dyDescent="0.25">
      <c r="A239" s="40"/>
      <c r="B239" s="455"/>
      <c r="C239" s="46"/>
      <c r="D239" s="42"/>
      <c r="E239" s="42"/>
      <c r="F239" s="43"/>
      <c r="G239" s="44"/>
      <c r="H239" s="44"/>
      <c r="I239" s="45"/>
      <c r="J239" s="45"/>
      <c r="K239" s="43"/>
      <c r="L239" s="42"/>
      <c r="M239" s="42"/>
      <c r="N239" s="43"/>
      <c r="O239" s="42"/>
      <c r="P239" s="42"/>
      <c r="Q239" s="43"/>
    </row>
    <row r="240" spans="1:17" x14ac:dyDescent="0.25">
      <c r="A240" s="40"/>
      <c r="B240" s="455"/>
      <c r="C240" s="46"/>
      <c r="D240" s="42"/>
      <c r="E240" s="42"/>
      <c r="F240" s="43"/>
      <c r="G240" s="44"/>
      <c r="H240" s="44"/>
      <c r="I240" s="45"/>
      <c r="J240" s="45"/>
      <c r="K240" s="43"/>
      <c r="L240" s="42"/>
      <c r="M240" s="42"/>
      <c r="N240" s="43"/>
      <c r="O240" s="42"/>
      <c r="P240" s="42"/>
      <c r="Q240" s="43"/>
    </row>
    <row r="241" spans="1:17" x14ac:dyDescent="0.25">
      <c r="A241" s="40"/>
      <c r="B241" s="455"/>
      <c r="C241" s="46"/>
      <c r="D241" s="42"/>
      <c r="E241" s="42"/>
      <c r="F241" s="43"/>
      <c r="G241" s="44"/>
      <c r="H241" s="44"/>
      <c r="I241" s="45"/>
      <c r="J241" s="45"/>
      <c r="K241" s="43"/>
      <c r="L241" s="42"/>
      <c r="M241" s="42"/>
      <c r="N241" s="43"/>
      <c r="O241" s="42"/>
      <c r="P241" s="42"/>
      <c r="Q241" s="43"/>
    </row>
    <row r="242" spans="1:17" x14ac:dyDescent="0.25">
      <c r="A242" s="40"/>
      <c r="B242" s="455"/>
      <c r="C242" s="46"/>
      <c r="D242" s="42"/>
      <c r="E242" s="42"/>
      <c r="F242" s="43"/>
      <c r="G242" s="44"/>
      <c r="H242" s="44"/>
      <c r="I242" s="45"/>
      <c r="J242" s="45"/>
      <c r="K242" s="43"/>
      <c r="L242" s="42"/>
      <c r="M242" s="42"/>
      <c r="N242" s="43"/>
      <c r="O242" s="42"/>
      <c r="P242" s="42"/>
      <c r="Q242" s="43"/>
    </row>
    <row r="243" spans="1:17" x14ac:dyDescent="0.25">
      <c r="A243" s="40"/>
      <c r="B243" s="455"/>
      <c r="C243" s="46"/>
      <c r="D243" s="42"/>
      <c r="E243" s="42"/>
      <c r="F243" s="43"/>
      <c r="G243" s="44"/>
      <c r="H243" s="44"/>
      <c r="I243" s="45"/>
      <c r="J243" s="45"/>
      <c r="K243" s="43"/>
      <c r="L243" s="42"/>
      <c r="M243" s="42"/>
      <c r="N243" s="43"/>
      <c r="O243" s="42"/>
      <c r="P243" s="42"/>
      <c r="Q243" s="43"/>
    </row>
    <row r="244" spans="1:17" x14ac:dyDescent="0.25">
      <c r="A244" s="40"/>
      <c r="B244" s="455"/>
      <c r="C244" s="46"/>
      <c r="D244" s="42"/>
      <c r="E244" s="42"/>
      <c r="F244" s="43"/>
      <c r="G244" s="44"/>
      <c r="H244" s="44"/>
      <c r="I244" s="45"/>
      <c r="J244" s="45"/>
      <c r="K244" s="43"/>
      <c r="L244" s="42"/>
      <c r="M244" s="42"/>
      <c r="N244" s="43"/>
      <c r="O244" s="42"/>
      <c r="P244" s="42"/>
      <c r="Q244" s="43"/>
    </row>
    <row r="245" spans="1:17" x14ac:dyDescent="0.25">
      <c r="A245" s="40"/>
      <c r="B245" s="455"/>
      <c r="C245" s="48"/>
      <c r="D245" s="42"/>
      <c r="E245" s="42"/>
      <c r="F245" s="43"/>
      <c r="G245" s="44"/>
      <c r="H245" s="44"/>
      <c r="I245" s="45"/>
      <c r="J245" s="45"/>
      <c r="K245" s="43"/>
      <c r="L245" s="42"/>
      <c r="M245" s="42"/>
      <c r="N245" s="43"/>
      <c r="O245" s="42"/>
      <c r="P245" s="42"/>
      <c r="Q245" s="43"/>
    </row>
    <row r="246" spans="1:17" x14ac:dyDescent="0.25">
      <c r="A246" s="40"/>
      <c r="B246" s="455"/>
      <c r="C246" s="48"/>
      <c r="D246" s="42"/>
      <c r="E246" s="42"/>
      <c r="F246" s="43"/>
      <c r="G246" s="44"/>
      <c r="H246" s="44"/>
      <c r="I246" s="45"/>
      <c r="J246" s="45"/>
      <c r="K246" s="43"/>
      <c r="L246" s="42"/>
      <c r="M246" s="42"/>
      <c r="N246" s="43"/>
      <c r="O246" s="42"/>
      <c r="P246" s="42"/>
      <c r="Q246" s="43"/>
    </row>
    <row r="247" spans="1:17" x14ac:dyDescent="0.25">
      <c r="A247" s="40"/>
      <c r="B247" s="455"/>
      <c r="C247" s="48"/>
      <c r="D247" s="42"/>
      <c r="E247" s="42"/>
      <c r="F247" s="43"/>
      <c r="G247" s="44"/>
      <c r="H247" s="44"/>
      <c r="I247" s="45"/>
      <c r="J247" s="45"/>
      <c r="K247" s="43"/>
      <c r="L247" s="42"/>
      <c r="M247" s="42"/>
      <c r="N247" s="43"/>
      <c r="O247" s="42"/>
      <c r="P247" s="42"/>
      <c r="Q247" s="43"/>
    </row>
    <row r="248" spans="1:17" x14ac:dyDescent="0.25">
      <c r="A248" s="40"/>
      <c r="B248" s="455"/>
      <c r="C248" s="48"/>
      <c r="D248" s="42"/>
      <c r="E248" s="42"/>
      <c r="F248" s="43"/>
      <c r="G248" s="44"/>
      <c r="H248" s="44"/>
      <c r="I248" s="45"/>
      <c r="J248" s="45"/>
      <c r="K248" s="43"/>
      <c r="L248" s="42"/>
      <c r="M248" s="42"/>
      <c r="N248" s="43"/>
      <c r="O248" s="42"/>
      <c r="P248" s="42"/>
      <c r="Q248" s="43"/>
    </row>
    <row r="249" spans="1:17" x14ac:dyDescent="0.25">
      <c r="A249" s="40"/>
      <c r="B249" s="454"/>
      <c r="C249" s="46"/>
      <c r="D249" s="42"/>
      <c r="E249" s="42"/>
      <c r="F249" s="43"/>
      <c r="G249" s="44"/>
      <c r="H249" s="44"/>
      <c r="I249" s="45"/>
      <c r="J249" s="45"/>
      <c r="K249" s="43"/>
      <c r="L249" s="42"/>
      <c r="M249" s="42"/>
      <c r="N249" s="43"/>
      <c r="O249" s="42"/>
      <c r="P249" s="42"/>
      <c r="Q249" s="43"/>
    </row>
    <row r="250" spans="1:17" x14ac:dyDescent="0.25">
      <c r="A250" s="40"/>
      <c r="B250" s="454"/>
      <c r="C250" s="46"/>
      <c r="D250" s="42"/>
      <c r="E250" s="42"/>
      <c r="F250" s="43"/>
      <c r="G250" s="44"/>
      <c r="H250" s="44"/>
      <c r="I250" s="45"/>
      <c r="J250" s="45"/>
      <c r="K250" s="43"/>
      <c r="L250" s="42"/>
      <c r="M250" s="42"/>
      <c r="N250" s="43"/>
      <c r="O250" s="42"/>
      <c r="P250" s="42"/>
      <c r="Q250" s="43"/>
    </row>
    <row r="251" spans="1:17" x14ac:dyDescent="0.25">
      <c r="A251" s="40"/>
      <c r="B251" s="454"/>
      <c r="C251" s="46"/>
      <c r="D251" s="42"/>
      <c r="E251" s="42"/>
      <c r="F251" s="43"/>
      <c r="G251" s="44"/>
      <c r="H251" s="44"/>
      <c r="I251" s="45"/>
      <c r="J251" s="45"/>
      <c r="K251" s="43"/>
      <c r="L251" s="42"/>
      <c r="M251" s="42"/>
      <c r="N251" s="43"/>
      <c r="O251" s="42"/>
      <c r="P251" s="42"/>
      <c r="Q251" s="43"/>
    </row>
    <row r="252" spans="1:17" x14ac:dyDescent="0.25">
      <c r="A252" s="40"/>
      <c r="B252" s="454"/>
      <c r="C252" s="46"/>
      <c r="D252" s="42"/>
      <c r="E252" s="42"/>
      <c r="F252" s="43"/>
      <c r="G252" s="44"/>
      <c r="H252" s="44"/>
      <c r="I252" s="45"/>
      <c r="J252" s="45"/>
      <c r="K252" s="43"/>
      <c r="L252" s="42"/>
      <c r="M252" s="42"/>
      <c r="N252" s="43"/>
      <c r="O252" s="42"/>
      <c r="P252" s="42"/>
      <c r="Q252" s="43"/>
    </row>
    <row r="253" spans="1:17" x14ac:dyDescent="0.25">
      <c r="A253" s="40"/>
      <c r="B253" s="454"/>
      <c r="C253" s="46"/>
      <c r="D253" s="42"/>
      <c r="E253" s="42"/>
      <c r="F253" s="43"/>
      <c r="G253" s="44"/>
      <c r="H253" s="44"/>
      <c r="I253" s="45"/>
      <c r="J253" s="45"/>
      <c r="K253" s="43"/>
      <c r="L253" s="42"/>
      <c r="M253" s="42"/>
      <c r="N253" s="43"/>
      <c r="O253" s="42"/>
      <c r="P253" s="42"/>
      <c r="Q253" s="43"/>
    </row>
    <row r="254" spans="1:17" x14ac:dyDescent="0.25">
      <c r="A254" s="40"/>
      <c r="B254" s="454"/>
      <c r="C254" s="47"/>
      <c r="D254" s="49"/>
      <c r="E254" s="49"/>
      <c r="F254" s="50"/>
      <c r="G254" s="51"/>
      <c r="H254" s="51"/>
      <c r="I254" s="52"/>
      <c r="J254" s="52"/>
      <c r="K254" s="50"/>
      <c r="L254" s="53"/>
      <c r="M254" s="53"/>
      <c r="N254" s="50"/>
      <c r="O254" s="49"/>
      <c r="P254" s="49"/>
      <c r="Q254" s="50"/>
    </row>
    <row r="255" spans="1:17" x14ac:dyDescent="0.25">
      <c r="A255" s="40"/>
      <c r="B255" s="454"/>
      <c r="C255" s="47"/>
      <c r="D255" s="49"/>
      <c r="E255" s="49"/>
      <c r="F255" s="50"/>
      <c r="G255" s="51"/>
      <c r="H255" s="51"/>
      <c r="I255" s="52"/>
      <c r="J255" s="52"/>
      <c r="K255" s="50"/>
      <c r="L255" s="53"/>
      <c r="M255" s="53"/>
      <c r="N255" s="50"/>
      <c r="O255" s="49"/>
      <c r="P255" s="49"/>
      <c r="Q255" s="50"/>
    </row>
    <row r="256" spans="1:17" x14ac:dyDescent="0.25">
      <c r="A256" s="40"/>
      <c r="B256" s="454"/>
      <c r="C256" s="47"/>
      <c r="D256" s="49"/>
      <c r="E256" s="49"/>
      <c r="F256" s="50"/>
      <c r="G256" s="51"/>
      <c r="H256" s="51"/>
      <c r="I256" s="52"/>
      <c r="J256" s="52"/>
      <c r="K256" s="50"/>
      <c r="L256" s="53"/>
      <c r="M256" s="53"/>
      <c r="N256" s="50"/>
      <c r="O256" s="49"/>
      <c r="P256" s="49"/>
      <c r="Q256" s="50"/>
    </row>
    <row r="257" spans="1:17" x14ac:dyDescent="0.25">
      <c r="A257" s="40"/>
      <c r="B257" s="454"/>
      <c r="C257" s="47"/>
      <c r="D257" s="49"/>
      <c r="E257" s="49"/>
      <c r="F257" s="50"/>
      <c r="G257" s="51"/>
      <c r="H257" s="51"/>
      <c r="I257" s="52"/>
      <c r="J257" s="52"/>
      <c r="K257" s="50"/>
      <c r="L257" s="53"/>
      <c r="M257" s="53"/>
      <c r="N257" s="50"/>
      <c r="O257" s="49"/>
      <c r="P257" s="49"/>
      <c r="Q257" s="50"/>
    </row>
    <row r="258" spans="1:17" x14ac:dyDescent="0.25">
      <c r="A258" s="40"/>
      <c r="B258" s="454"/>
      <c r="C258" s="47"/>
      <c r="D258" s="49"/>
      <c r="E258" s="49"/>
      <c r="F258" s="50"/>
      <c r="G258" s="51"/>
      <c r="H258" s="51"/>
      <c r="I258" s="52"/>
      <c r="J258" s="52"/>
      <c r="K258" s="50"/>
      <c r="L258" s="53"/>
      <c r="M258" s="53"/>
      <c r="N258" s="50"/>
      <c r="O258" s="49"/>
      <c r="P258" s="49"/>
      <c r="Q258" s="50"/>
    </row>
    <row r="259" spans="1:17" x14ac:dyDescent="0.25">
      <c r="A259" s="40"/>
      <c r="B259" s="454"/>
      <c r="C259" s="47"/>
      <c r="D259" s="49"/>
      <c r="E259" s="49"/>
      <c r="F259" s="50"/>
      <c r="G259" s="51"/>
      <c r="H259" s="51"/>
      <c r="I259" s="52"/>
      <c r="J259" s="52"/>
      <c r="K259" s="50"/>
      <c r="L259" s="53"/>
      <c r="M259" s="53"/>
      <c r="N259" s="50"/>
      <c r="O259" s="49"/>
      <c r="P259" s="49"/>
      <c r="Q259" s="50"/>
    </row>
    <row r="260" spans="1:17" x14ac:dyDescent="0.25">
      <c r="A260" s="40"/>
      <c r="B260" s="454"/>
      <c r="C260" s="47"/>
      <c r="D260" s="49"/>
      <c r="E260" s="49"/>
      <c r="F260" s="50"/>
      <c r="G260" s="51"/>
      <c r="H260" s="51"/>
      <c r="I260" s="52"/>
      <c r="J260" s="52"/>
      <c r="K260" s="50"/>
      <c r="L260" s="53"/>
      <c r="M260" s="53"/>
      <c r="N260" s="50"/>
      <c r="O260" s="49"/>
      <c r="P260" s="49"/>
      <c r="Q260" s="50"/>
    </row>
    <row r="261" spans="1:17" x14ac:dyDescent="0.25">
      <c r="A261" s="40"/>
      <c r="B261" s="454"/>
      <c r="C261" s="47"/>
      <c r="D261" s="49"/>
      <c r="E261" s="49"/>
      <c r="F261" s="50"/>
      <c r="G261" s="51"/>
      <c r="H261" s="51"/>
      <c r="I261" s="52"/>
      <c r="J261" s="52"/>
      <c r="K261" s="50"/>
      <c r="L261" s="53"/>
      <c r="M261" s="53"/>
      <c r="N261" s="50"/>
      <c r="O261" s="49"/>
      <c r="P261" s="49"/>
      <c r="Q261" s="50"/>
    </row>
    <row r="262" spans="1:17" x14ac:dyDescent="0.25">
      <c r="A262" s="40"/>
      <c r="B262" s="454"/>
      <c r="C262" s="47"/>
      <c r="D262" s="49"/>
      <c r="E262" s="49"/>
      <c r="F262" s="50"/>
      <c r="G262" s="51"/>
      <c r="H262" s="51"/>
      <c r="I262" s="52"/>
      <c r="J262" s="52"/>
      <c r="K262" s="50"/>
      <c r="L262" s="53"/>
      <c r="M262" s="53"/>
      <c r="N262" s="50"/>
      <c r="O262" s="49"/>
      <c r="P262" s="49"/>
      <c r="Q262" s="50"/>
    </row>
    <row r="263" spans="1:17" x14ac:dyDescent="0.25">
      <c r="A263" s="40"/>
      <c r="B263" s="454"/>
      <c r="C263" s="47"/>
      <c r="D263" s="49"/>
      <c r="E263" s="49"/>
      <c r="F263" s="50"/>
      <c r="G263" s="51"/>
      <c r="H263" s="51"/>
      <c r="I263" s="52"/>
      <c r="J263" s="52"/>
      <c r="K263" s="50"/>
      <c r="L263" s="53"/>
      <c r="M263" s="53"/>
      <c r="N263" s="50"/>
      <c r="O263" s="49"/>
      <c r="P263" s="49"/>
      <c r="Q263" s="50"/>
    </row>
    <row r="264" spans="1:17" x14ac:dyDescent="0.25">
      <c r="A264" s="40"/>
      <c r="B264" s="454"/>
      <c r="C264" s="47"/>
      <c r="D264" s="49"/>
      <c r="E264" s="49"/>
      <c r="F264" s="50"/>
      <c r="G264" s="51"/>
      <c r="H264" s="51"/>
      <c r="I264" s="52"/>
      <c r="J264" s="52"/>
      <c r="K264" s="50"/>
      <c r="L264" s="53"/>
      <c r="M264" s="53"/>
      <c r="N264" s="50"/>
      <c r="O264" s="49"/>
      <c r="P264" s="49"/>
      <c r="Q264" s="50"/>
    </row>
    <row r="265" spans="1:17" x14ac:dyDescent="0.25">
      <c r="A265" s="40"/>
      <c r="B265" s="454"/>
      <c r="C265" s="47"/>
      <c r="D265" s="49"/>
      <c r="E265" s="49"/>
      <c r="F265" s="50"/>
      <c r="G265" s="51"/>
      <c r="H265" s="51"/>
      <c r="I265" s="52"/>
      <c r="J265" s="52"/>
      <c r="K265" s="50"/>
      <c r="L265" s="53"/>
      <c r="M265" s="53"/>
      <c r="N265" s="50"/>
      <c r="O265" s="49"/>
      <c r="P265" s="49"/>
      <c r="Q265" s="50"/>
    </row>
    <row r="266" spans="1:17" x14ac:dyDescent="0.25">
      <c r="A266" s="40"/>
      <c r="B266" s="454"/>
      <c r="C266" s="47"/>
      <c r="D266" s="49"/>
      <c r="E266" s="49"/>
      <c r="F266" s="50"/>
      <c r="G266" s="51"/>
      <c r="H266" s="51"/>
      <c r="I266" s="52"/>
      <c r="J266" s="52"/>
      <c r="K266" s="50"/>
      <c r="L266" s="53"/>
      <c r="M266" s="53"/>
      <c r="N266" s="50"/>
      <c r="O266" s="49"/>
      <c r="P266" s="49"/>
      <c r="Q266" s="50"/>
    </row>
    <row r="267" spans="1:17" x14ac:dyDescent="0.25">
      <c r="A267" s="40"/>
      <c r="B267" s="454"/>
      <c r="C267" s="47"/>
      <c r="D267" s="49"/>
      <c r="E267" s="49"/>
      <c r="F267" s="50"/>
      <c r="G267" s="51"/>
      <c r="H267" s="51"/>
      <c r="I267" s="52"/>
      <c r="J267" s="52"/>
      <c r="K267" s="50"/>
      <c r="L267" s="53"/>
      <c r="M267" s="53"/>
      <c r="N267" s="50"/>
      <c r="O267" s="49"/>
      <c r="P267" s="49"/>
      <c r="Q267" s="50"/>
    </row>
    <row r="268" spans="1:17" x14ac:dyDescent="0.25">
      <c r="A268" s="40"/>
      <c r="B268" s="454"/>
      <c r="C268" s="47"/>
      <c r="D268" s="49"/>
      <c r="E268" s="49"/>
      <c r="F268" s="50"/>
      <c r="G268" s="51"/>
      <c r="H268" s="51"/>
      <c r="I268" s="52"/>
      <c r="J268" s="52"/>
      <c r="K268" s="50"/>
      <c r="L268" s="53"/>
      <c r="M268" s="53"/>
      <c r="N268" s="50"/>
      <c r="O268" s="49"/>
      <c r="P268" s="49"/>
      <c r="Q268" s="50"/>
    </row>
    <row r="269" spans="1:17" x14ac:dyDescent="0.25">
      <c r="A269" s="40"/>
      <c r="B269" s="454"/>
      <c r="C269" s="47"/>
      <c r="D269" s="49"/>
      <c r="E269" s="49"/>
      <c r="F269" s="50"/>
      <c r="G269" s="51"/>
      <c r="H269" s="51"/>
      <c r="I269" s="52"/>
      <c r="J269" s="52"/>
      <c r="K269" s="50"/>
      <c r="L269" s="53"/>
      <c r="M269" s="53"/>
      <c r="N269" s="50"/>
      <c r="O269" s="49"/>
      <c r="P269" s="49"/>
      <c r="Q269" s="50"/>
    </row>
    <row r="270" spans="1:17" x14ac:dyDescent="0.25">
      <c r="A270" s="40"/>
      <c r="B270" s="454"/>
      <c r="C270" s="47"/>
      <c r="D270" s="49"/>
      <c r="E270" s="49"/>
      <c r="F270" s="50"/>
      <c r="G270" s="51"/>
      <c r="H270" s="51"/>
      <c r="I270" s="52"/>
      <c r="J270" s="52"/>
      <c r="K270" s="50"/>
      <c r="L270" s="53"/>
      <c r="M270" s="53"/>
      <c r="N270" s="50"/>
      <c r="O270" s="49"/>
      <c r="P270" s="49"/>
      <c r="Q270" s="50"/>
    </row>
    <row r="271" spans="1:17" x14ac:dyDescent="0.25">
      <c r="A271" s="40"/>
      <c r="B271" s="454"/>
      <c r="C271" s="47"/>
      <c r="D271" s="49"/>
      <c r="E271" s="49"/>
      <c r="F271" s="50"/>
      <c r="G271" s="51"/>
      <c r="H271" s="51"/>
      <c r="I271" s="52"/>
      <c r="J271" s="52"/>
      <c r="K271" s="50"/>
      <c r="L271" s="53"/>
      <c r="M271" s="53"/>
      <c r="N271" s="50"/>
      <c r="O271" s="49"/>
      <c r="P271" s="49"/>
      <c r="Q271" s="50"/>
    </row>
    <row r="272" spans="1:17" x14ac:dyDescent="0.25">
      <c r="A272" s="40"/>
      <c r="B272" s="454"/>
      <c r="C272" s="47"/>
      <c r="D272" s="49"/>
      <c r="E272" s="49"/>
      <c r="F272" s="50"/>
      <c r="G272" s="51"/>
      <c r="H272" s="51"/>
      <c r="I272" s="52"/>
      <c r="J272" s="52"/>
      <c r="K272" s="50"/>
      <c r="L272" s="53"/>
      <c r="M272" s="53"/>
      <c r="N272" s="50"/>
      <c r="O272" s="49"/>
      <c r="P272" s="49"/>
      <c r="Q272" s="50"/>
    </row>
    <row r="273" spans="1:17" x14ac:dyDescent="0.25">
      <c r="A273" s="40"/>
      <c r="B273" s="454"/>
      <c r="C273" s="47"/>
      <c r="D273" s="49"/>
      <c r="E273" s="49"/>
      <c r="F273" s="50"/>
      <c r="G273" s="51"/>
      <c r="H273" s="51"/>
      <c r="I273" s="52"/>
      <c r="J273" s="52"/>
      <c r="K273" s="50"/>
      <c r="L273" s="53"/>
      <c r="M273" s="53"/>
      <c r="N273" s="50"/>
      <c r="O273" s="49"/>
      <c r="P273" s="49"/>
      <c r="Q273" s="50"/>
    </row>
    <row r="274" spans="1:17" x14ac:dyDescent="0.25">
      <c r="A274" s="40"/>
      <c r="B274" s="454"/>
      <c r="C274" s="47"/>
      <c r="D274" s="49"/>
      <c r="E274" s="49"/>
      <c r="F274" s="50"/>
      <c r="G274" s="51"/>
      <c r="H274" s="51"/>
      <c r="I274" s="52"/>
      <c r="J274" s="52"/>
      <c r="K274" s="50"/>
      <c r="L274" s="53"/>
      <c r="M274" s="53"/>
      <c r="N274" s="50"/>
      <c r="O274" s="49"/>
      <c r="P274" s="49"/>
      <c r="Q274" s="50"/>
    </row>
    <row r="275" spans="1:17" x14ac:dyDescent="0.25">
      <c r="A275" s="40"/>
      <c r="B275" s="454"/>
      <c r="C275" s="47"/>
      <c r="D275" s="49"/>
      <c r="E275" s="49"/>
      <c r="F275" s="50"/>
      <c r="G275" s="51"/>
      <c r="H275" s="51"/>
      <c r="I275" s="52"/>
      <c r="J275" s="52"/>
      <c r="K275" s="50"/>
      <c r="L275" s="53"/>
      <c r="M275" s="53"/>
      <c r="N275" s="50"/>
      <c r="O275" s="49"/>
      <c r="P275" s="49"/>
      <c r="Q275" s="50"/>
    </row>
    <row r="276" spans="1:17" x14ac:dyDescent="0.25">
      <c r="A276" s="40"/>
      <c r="B276" s="454"/>
      <c r="C276" s="47"/>
      <c r="D276" s="49"/>
      <c r="E276" s="49"/>
      <c r="F276" s="50"/>
      <c r="G276" s="51"/>
      <c r="H276" s="51"/>
      <c r="I276" s="52"/>
      <c r="J276" s="52"/>
      <c r="K276" s="50"/>
      <c r="L276" s="53"/>
      <c r="M276" s="53"/>
      <c r="N276" s="50"/>
      <c r="O276" s="49"/>
      <c r="P276" s="49"/>
      <c r="Q276" s="50"/>
    </row>
    <row r="277" spans="1:17" x14ac:dyDescent="0.25">
      <c r="A277" s="40"/>
      <c r="B277" s="454"/>
      <c r="C277" s="47"/>
      <c r="D277" s="49"/>
      <c r="E277" s="49"/>
      <c r="F277" s="50"/>
      <c r="G277" s="51"/>
      <c r="H277" s="51"/>
      <c r="I277" s="52"/>
      <c r="J277" s="52"/>
      <c r="K277" s="50"/>
      <c r="L277" s="53"/>
      <c r="M277" s="53"/>
      <c r="N277" s="50"/>
      <c r="O277" s="49"/>
      <c r="P277" s="49"/>
      <c r="Q277" s="50"/>
    </row>
    <row r="278" spans="1:17" x14ac:dyDescent="0.25">
      <c r="A278" s="40"/>
      <c r="B278" s="454"/>
      <c r="C278" s="47"/>
      <c r="D278" s="49"/>
      <c r="E278" s="49"/>
      <c r="F278" s="50"/>
      <c r="G278" s="51"/>
      <c r="H278" s="51"/>
      <c r="I278" s="52"/>
      <c r="J278" s="52"/>
      <c r="K278" s="50"/>
      <c r="L278" s="53"/>
      <c r="M278" s="53"/>
      <c r="N278" s="50"/>
      <c r="O278" s="49"/>
      <c r="P278" s="49"/>
      <c r="Q278" s="50"/>
    </row>
    <row r="279" spans="1:17" x14ac:dyDescent="0.25">
      <c r="A279" s="40"/>
      <c r="B279" s="454"/>
      <c r="C279" s="47"/>
      <c r="D279" s="49"/>
      <c r="E279" s="49"/>
      <c r="F279" s="50"/>
      <c r="G279" s="51"/>
      <c r="H279" s="51"/>
      <c r="I279" s="52"/>
      <c r="J279" s="52"/>
      <c r="K279" s="50"/>
      <c r="L279" s="53"/>
      <c r="M279" s="53"/>
      <c r="N279" s="50"/>
      <c r="O279" s="49"/>
      <c r="P279" s="49"/>
      <c r="Q279" s="50"/>
    </row>
    <row r="280" spans="1:17" x14ac:dyDescent="0.25">
      <c r="A280" s="40"/>
      <c r="B280" s="454"/>
      <c r="C280" s="47"/>
      <c r="D280" s="49"/>
      <c r="E280" s="49"/>
      <c r="F280" s="50"/>
      <c r="G280" s="51"/>
      <c r="H280" s="51"/>
      <c r="I280" s="52"/>
      <c r="J280" s="52"/>
      <c r="K280" s="50"/>
      <c r="L280" s="53"/>
      <c r="M280" s="53"/>
      <c r="N280" s="50"/>
      <c r="O280" s="49"/>
      <c r="P280" s="49"/>
      <c r="Q280" s="50"/>
    </row>
    <row r="281" spans="1:17" x14ac:dyDescent="0.25">
      <c r="A281" s="40"/>
      <c r="B281" s="454"/>
      <c r="C281" s="47"/>
      <c r="D281" s="49"/>
      <c r="E281" s="49"/>
      <c r="F281" s="50"/>
      <c r="G281" s="51"/>
      <c r="H281" s="51"/>
      <c r="I281" s="52"/>
      <c r="J281" s="52"/>
      <c r="K281" s="50"/>
      <c r="L281" s="53"/>
      <c r="M281" s="53"/>
      <c r="N281" s="50"/>
      <c r="O281" s="49"/>
      <c r="P281" s="49"/>
      <c r="Q281" s="50"/>
    </row>
    <row r="282" spans="1:17" x14ac:dyDescent="0.25">
      <c r="A282" s="40"/>
      <c r="B282" s="454"/>
      <c r="C282" s="47"/>
      <c r="D282" s="49"/>
      <c r="E282" s="49"/>
      <c r="F282" s="50"/>
      <c r="G282" s="51"/>
      <c r="H282" s="51"/>
      <c r="I282" s="52"/>
      <c r="J282" s="52"/>
      <c r="K282" s="50"/>
      <c r="L282" s="53"/>
      <c r="M282" s="53"/>
      <c r="N282" s="50"/>
      <c r="O282" s="49"/>
      <c r="P282" s="49"/>
      <c r="Q282" s="50"/>
    </row>
    <row r="283" spans="1:17" x14ac:dyDescent="0.25">
      <c r="A283" s="40"/>
      <c r="B283" s="454"/>
      <c r="C283" s="47"/>
      <c r="D283" s="49"/>
      <c r="E283" s="49"/>
      <c r="F283" s="50"/>
      <c r="G283" s="51"/>
      <c r="H283" s="51"/>
      <c r="I283" s="52"/>
      <c r="J283" s="52"/>
      <c r="K283" s="50"/>
      <c r="L283" s="53"/>
      <c r="M283" s="53"/>
      <c r="N283" s="50"/>
      <c r="O283" s="49"/>
      <c r="P283" s="49"/>
      <c r="Q283" s="50"/>
    </row>
    <row r="284" spans="1:17" x14ac:dyDescent="0.25">
      <c r="A284" s="40"/>
      <c r="B284" s="454"/>
      <c r="C284" s="47"/>
      <c r="D284" s="49"/>
      <c r="E284" s="49"/>
      <c r="F284" s="50"/>
      <c r="G284" s="51"/>
      <c r="H284" s="51"/>
      <c r="I284" s="52"/>
      <c r="J284" s="52"/>
      <c r="K284" s="50"/>
      <c r="L284" s="53"/>
      <c r="M284" s="53"/>
      <c r="N284" s="50"/>
      <c r="O284" s="49"/>
      <c r="P284" s="49"/>
      <c r="Q284" s="50"/>
    </row>
    <row r="285" spans="1:17" x14ac:dyDescent="0.25">
      <c r="A285" s="40"/>
      <c r="B285" s="454"/>
      <c r="C285" s="47"/>
      <c r="D285" s="49"/>
      <c r="E285" s="49"/>
      <c r="F285" s="50"/>
      <c r="G285" s="51"/>
      <c r="H285" s="51"/>
      <c r="I285" s="52"/>
      <c r="J285" s="52"/>
      <c r="K285" s="50"/>
      <c r="L285" s="53"/>
      <c r="M285" s="53"/>
      <c r="N285" s="50"/>
      <c r="O285" s="49"/>
      <c r="P285" s="49"/>
      <c r="Q285" s="50"/>
    </row>
    <row r="286" spans="1:17" x14ac:dyDescent="0.25">
      <c r="A286" s="40"/>
      <c r="B286" s="454"/>
      <c r="C286" s="47"/>
      <c r="D286" s="49"/>
      <c r="E286" s="49"/>
      <c r="F286" s="50"/>
      <c r="G286" s="51"/>
      <c r="H286" s="51"/>
      <c r="I286" s="52"/>
      <c r="J286" s="52"/>
      <c r="K286" s="50"/>
      <c r="L286" s="53"/>
      <c r="M286" s="53"/>
      <c r="N286" s="50"/>
      <c r="O286" s="49"/>
      <c r="P286" s="49"/>
      <c r="Q286" s="50"/>
    </row>
    <row r="287" spans="1:17" x14ac:dyDescent="0.25">
      <c r="A287" s="40"/>
      <c r="B287" s="454"/>
      <c r="C287" s="47"/>
      <c r="D287" s="49"/>
      <c r="E287" s="49"/>
      <c r="F287" s="50"/>
      <c r="G287" s="51"/>
      <c r="H287" s="51"/>
      <c r="I287" s="52"/>
      <c r="J287" s="52"/>
      <c r="K287" s="50"/>
      <c r="L287" s="53"/>
      <c r="M287" s="53"/>
      <c r="N287" s="50"/>
      <c r="O287" s="49"/>
      <c r="P287" s="49"/>
      <c r="Q287" s="50"/>
    </row>
    <row r="288" spans="1:17" x14ac:dyDescent="0.25">
      <c r="A288" s="40"/>
      <c r="B288" s="454"/>
      <c r="C288" s="47"/>
      <c r="D288" s="49"/>
      <c r="E288" s="49"/>
      <c r="F288" s="50"/>
      <c r="G288" s="51"/>
      <c r="H288" s="51"/>
      <c r="I288" s="52"/>
      <c r="J288" s="52"/>
      <c r="K288" s="50"/>
      <c r="L288" s="53"/>
      <c r="M288" s="53"/>
      <c r="N288" s="50"/>
      <c r="O288" s="49"/>
      <c r="P288" s="49"/>
      <c r="Q288" s="50"/>
    </row>
    <row r="289" spans="1:17" x14ac:dyDescent="0.25">
      <c r="A289" s="40"/>
      <c r="B289" s="454"/>
      <c r="C289" s="47"/>
      <c r="D289" s="49"/>
      <c r="E289" s="49"/>
      <c r="F289" s="50"/>
      <c r="G289" s="51"/>
      <c r="H289" s="51"/>
      <c r="I289" s="52"/>
      <c r="J289" s="52"/>
      <c r="K289" s="50"/>
      <c r="L289" s="53"/>
      <c r="M289" s="53"/>
      <c r="N289" s="50"/>
      <c r="O289" s="49"/>
      <c r="P289" s="49"/>
      <c r="Q289" s="50"/>
    </row>
    <row r="290" spans="1:17" x14ac:dyDescent="0.25">
      <c r="A290" s="40"/>
      <c r="B290" s="454"/>
      <c r="C290" s="47"/>
      <c r="D290" s="49"/>
      <c r="E290" s="49"/>
      <c r="F290" s="50"/>
      <c r="G290" s="51"/>
      <c r="H290" s="51"/>
      <c r="I290" s="52"/>
      <c r="J290" s="52"/>
      <c r="K290" s="50"/>
      <c r="L290" s="53"/>
      <c r="M290" s="53"/>
      <c r="N290" s="50"/>
      <c r="O290" s="49"/>
      <c r="P290" s="49"/>
      <c r="Q290" s="50"/>
    </row>
    <row r="291" spans="1:17" x14ac:dyDescent="0.25">
      <c r="A291" s="40"/>
      <c r="B291" s="454"/>
      <c r="C291" s="47"/>
      <c r="D291" s="49"/>
      <c r="E291" s="49"/>
      <c r="F291" s="50"/>
      <c r="G291" s="51"/>
      <c r="H291" s="51"/>
      <c r="I291" s="52"/>
      <c r="J291" s="52"/>
      <c r="K291" s="50"/>
      <c r="L291" s="53"/>
      <c r="M291" s="53"/>
      <c r="N291" s="50"/>
      <c r="O291" s="49"/>
      <c r="P291" s="49"/>
      <c r="Q291" s="50"/>
    </row>
    <row r="292" spans="1:17" x14ac:dyDescent="0.25">
      <c r="A292" s="40"/>
      <c r="B292" s="454"/>
      <c r="C292" s="47"/>
      <c r="D292" s="49"/>
      <c r="E292" s="49"/>
      <c r="F292" s="50"/>
      <c r="G292" s="51"/>
      <c r="H292" s="51"/>
      <c r="I292" s="52"/>
      <c r="J292" s="52"/>
      <c r="K292" s="50"/>
      <c r="L292" s="53"/>
      <c r="M292" s="53"/>
      <c r="N292" s="50"/>
      <c r="O292" s="49"/>
      <c r="P292" s="49"/>
      <c r="Q292" s="50"/>
    </row>
    <row r="293" spans="1:17" x14ac:dyDescent="0.25">
      <c r="A293" s="40"/>
      <c r="B293" s="454"/>
      <c r="C293" s="47"/>
      <c r="D293" s="49"/>
      <c r="E293" s="49"/>
      <c r="F293" s="50"/>
      <c r="G293" s="51"/>
      <c r="H293" s="51"/>
      <c r="I293" s="52"/>
      <c r="J293" s="52"/>
      <c r="K293" s="50"/>
      <c r="L293" s="53"/>
      <c r="M293" s="53"/>
      <c r="N293" s="50"/>
      <c r="O293" s="49"/>
      <c r="P293" s="49"/>
      <c r="Q293" s="50"/>
    </row>
    <row r="294" spans="1:17" x14ac:dyDescent="0.25">
      <c r="A294" s="40"/>
      <c r="B294" s="454"/>
      <c r="C294" s="47"/>
      <c r="D294" s="49"/>
      <c r="E294" s="49"/>
      <c r="F294" s="50"/>
      <c r="G294" s="51"/>
      <c r="H294" s="51"/>
      <c r="I294" s="52"/>
      <c r="J294" s="52"/>
      <c r="K294" s="50"/>
      <c r="L294" s="53"/>
      <c r="M294" s="53"/>
      <c r="N294" s="50"/>
      <c r="O294" s="49"/>
      <c r="P294" s="49"/>
      <c r="Q294" s="50"/>
    </row>
    <row r="295" spans="1:17" x14ac:dyDescent="0.25">
      <c r="A295" s="40"/>
      <c r="B295" s="454"/>
      <c r="C295" s="47"/>
      <c r="D295" s="49"/>
      <c r="E295" s="49"/>
      <c r="F295" s="50"/>
      <c r="G295" s="51"/>
      <c r="H295" s="51"/>
      <c r="I295" s="52"/>
      <c r="J295" s="52"/>
      <c r="K295" s="50"/>
      <c r="L295" s="53"/>
      <c r="M295" s="53"/>
      <c r="N295" s="50"/>
      <c r="O295" s="49"/>
      <c r="P295" s="49"/>
      <c r="Q295" s="50"/>
    </row>
    <row r="296" spans="1:17" x14ac:dyDescent="0.25">
      <c r="A296" s="40"/>
      <c r="B296" s="454"/>
      <c r="C296" s="47"/>
      <c r="D296" s="49"/>
      <c r="E296" s="49"/>
      <c r="F296" s="50"/>
      <c r="G296" s="51"/>
      <c r="H296" s="51"/>
      <c r="I296" s="52"/>
      <c r="J296" s="52"/>
      <c r="K296" s="50"/>
      <c r="L296" s="53"/>
      <c r="M296" s="53"/>
      <c r="N296" s="50"/>
      <c r="O296" s="49"/>
      <c r="P296" s="49"/>
      <c r="Q296" s="50"/>
    </row>
    <row r="297" spans="1:17" x14ac:dyDescent="0.25">
      <c r="A297" s="40"/>
      <c r="B297" s="454"/>
      <c r="C297" s="47"/>
      <c r="D297" s="49"/>
      <c r="E297" s="49"/>
      <c r="F297" s="50"/>
      <c r="G297" s="51"/>
      <c r="H297" s="51"/>
      <c r="I297" s="52"/>
      <c r="J297" s="52"/>
      <c r="K297" s="50"/>
      <c r="L297" s="53"/>
      <c r="M297" s="53"/>
      <c r="N297" s="50"/>
      <c r="O297" s="49"/>
      <c r="P297" s="49"/>
      <c r="Q297" s="50"/>
    </row>
    <row r="298" spans="1:17" x14ac:dyDescent="0.25">
      <c r="A298" s="40"/>
      <c r="B298" s="454"/>
      <c r="C298" s="47"/>
      <c r="D298" s="49"/>
      <c r="E298" s="49"/>
      <c r="F298" s="50"/>
      <c r="G298" s="51"/>
      <c r="H298" s="51"/>
      <c r="I298" s="52"/>
      <c r="J298" s="52"/>
      <c r="K298" s="50"/>
      <c r="L298" s="53"/>
      <c r="M298" s="53"/>
      <c r="N298" s="50"/>
      <c r="O298" s="49"/>
      <c r="P298" s="49"/>
      <c r="Q298" s="50"/>
    </row>
    <row r="299" spans="1:17" x14ac:dyDescent="0.25">
      <c r="A299" s="40"/>
      <c r="B299" s="454"/>
      <c r="C299" s="47"/>
      <c r="D299" s="49"/>
      <c r="E299" s="49"/>
      <c r="F299" s="50"/>
      <c r="G299" s="51"/>
      <c r="H299" s="51"/>
      <c r="I299" s="52"/>
      <c r="J299" s="52"/>
      <c r="K299" s="50"/>
      <c r="L299" s="53"/>
      <c r="M299" s="53"/>
      <c r="N299" s="50"/>
      <c r="O299" s="49"/>
      <c r="P299" s="49"/>
      <c r="Q299" s="50"/>
    </row>
    <row r="300" spans="1:17" x14ac:dyDescent="0.25">
      <c r="A300" s="40"/>
      <c r="B300" s="454"/>
      <c r="C300" s="47"/>
      <c r="D300" s="49"/>
      <c r="E300" s="49"/>
      <c r="F300" s="50"/>
      <c r="G300" s="51"/>
      <c r="H300" s="51"/>
      <c r="I300" s="52"/>
      <c r="J300" s="52"/>
      <c r="K300" s="50"/>
      <c r="L300" s="53"/>
      <c r="M300" s="53"/>
      <c r="N300" s="50"/>
      <c r="O300" s="49"/>
      <c r="P300" s="49"/>
      <c r="Q300" s="50"/>
    </row>
    <row r="301" spans="1:17" x14ac:dyDescent="0.25">
      <c r="A301" s="40"/>
      <c r="B301" s="454"/>
      <c r="C301" s="47"/>
      <c r="D301" s="49"/>
      <c r="E301" s="49"/>
      <c r="F301" s="50"/>
      <c r="G301" s="51"/>
      <c r="H301" s="51"/>
      <c r="I301" s="52"/>
      <c r="J301" s="52"/>
      <c r="K301" s="50"/>
      <c r="L301" s="53"/>
      <c r="M301" s="53"/>
      <c r="N301" s="50"/>
      <c r="O301" s="49"/>
      <c r="P301" s="49"/>
      <c r="Q301" s="50"/>
    </row>
    <row r="302" spans="1:17" x14ac:dyDescent="0.25">
      <c r="A302" s="40"/>
      <c r="B302" s="454"/>
      <c r="C302" s="47"/>
      <c r="D302" s="49"/>
      <c r="E302" s="49"/>
      <c r="F302" s="50"/>
      <c r="G302" s="51"/>
      <c r="H302" s="51"/>
      <c r="I302" s="52"/>
      <c r="J302" s="52"/>
      <c r="K302" s="50"/>
      <c r="L302" s="53"/>
      <c r="M302" s="53"/>
      <c r="N302" s="50"/>
      <c r="O302" s="49"/>
      <c r="P302" s="49"/>
      <c r="Q302" s="50"/>
    </row>
    <row r="303" spans="1:17" x14ac:dyDescent="0.25">
      <c r="A303" s="40"/>
      <c r="B303" s="454"/>
      <c r="C303" s="47"/>
      <c r="D303" s="49"/>
      <c r="E303" s="49"/>
      <c r="F303" s="50"/>
      <c r="G303" s="51"/>
      <c r="H303" s="51"/>
      <c r="I303" s="52"/>
      <c r="J303" s="52"/>
      <c r="K303" s="50"/>
      <c r="L303" s="53"/>
      <c r="M303" s="53"/>
      <c r="N303" s="50"/>
      <c r="O303" s="49"/>
      <c r="P303" s="49"/>
      <c r="Q303" s="50"/>
    </row>
    <row r="304" spans="1:17" x14ac:dyDescent="0.25">
      <c r="A304" s="40"/>
      <c r="B304" s="454"/>
      <c r="C304" s="47"/>
      <c r="D304" s="49"/>
      <c r="E304" s="49"/>
      <c r="F304" s="50"/>
      <c r="G304" s="51"/>
      <c r="H304" s="51"/>
      <c r="I304" s="52"/>
      <c r="J304" s="52"/>
      <c r="K304" s="50"/>
      <c r="L304" s="53"/>
      <c r="M304" s="53"/>
      <c r="N304" s="50"/>
      <c r="O304" s="49"/>
      <c r="P304" s="49"/>
      <c r="Q304" s="50"/>
    </row>
    <row r="305" spans="1:17" x14ac:dyDescent="0.25">
      <c r="A305" s="40"/>
      <c r="B305" s="454"/>
      <c r="C305" s="47"/>
      <c r="D305" s="49"/>
      <c r="E305" s="49"/>
      <c r="F305" s="50"/>
      <c r="G305" s="51"/>
      <c r="H305" s="51"/>
      <c r="I305" s="52"/>
      <c r="J305" s="52"/>
      <c r="K305" s="50"/>
      <c r="L305" s="53"/>
      <c r="M305" s="53"/>
      <c r="N305" s="50"/>
      <c r="O305" s="49"/>
      <c r="P305" s="49"/>
      <c r="Q305" s="50"/>
    </row>
    <row r="306" spans="1:17" x14ac:dyDescent="0.25">
      <c r="A306" s="40"/>
      <c r="B306" s="454"/>
      <c r="C306" s="47"/>
      <c r="D306" s="49"/>
      <c r="E306" s="49"/>
      <c r="F306" s="50"/>
      <c r="G306" s="51"/>
      <c r="H306" s="51"/>
      <c r="I306" s="52"/>
      <c r="J306" s="52"/>
      <c r="K306" s="50"/>
      <c r="L306" s="53"/>
      <c r="M306" s="53"/>
      <c r="N306" s="50"/>
      <c r="O306" s="49"/>
      <c r="P306" s="49"/>
      <c r="Q306" s="50"/>
    </row>
    <row r="307" spans="1:17" x14ac:dyDescent="0.25">
      <c r="A307" s="40"/>
      <c r="B307" s="454"/>
      <c r="C307" s="47"/>
      <c r="D307" s="49"/>
      <c r="E307" s="49"/>
      <c r="F307" s="50"/>
      <c r="G307" s="51"/>
      <c r="H307" s="51"/>
      <c r="I307" s="52"/>
      <c r="J307" s="52"/>
      <c r="K307" s="50"/>
      <c r="L307" s="53"/>
      <c r="M307" s="53"/>
      <c r="N307" s="50"/>
      <c r="O307" s="49"/>
      <c r="P307" s="49"/>
      <c r="Q307" s="50"/>
    </row>
    <row r="308" spans="1:17" x14ac:dyDescent="0.25">
      <c r="A308" s="40"/>
      <c r="B308" s="454"/>
      <c r="C308" s="47"/>
      <c r="D308" s="49"/>
      <c r="E308" s="49"/>
      <c r="F308" s="50"/>
      <c r="G308" s="51"/>
      <c r="H308" s="51"/>
      <c r="I308" s="52"/>
      <c r="J308" s="52"/>
      <c r="K308" s="50"/>
      <c r="L308" s="53"/>
      <c r="M308" s="53"/>
      <c r="N308" s="50"/>
      <c r="O308" s="49"/>
      <c r="P308" s="49"/>
      <c r="Q308" s="50"/>
    </row>
    <row r="309" spans="1:17" x14ac:dyDescent="0.25">
      <c r="A309" s="40"/>
      <c r="B309" s="454"/>
      <c r="C309" s="47"/>
      <c r="D309" s="49"/>
      <c r="E309" s="49"/>
      <c r="F309" s="50"/>
      <c r="G309" s="51"/>
      <c r="H309" s="51"/>
      <c r="I309" s="52"/>
      <c r="J309" s="52"/>
      <c r="K309" s="50"/>
      <c r="L309" s="53"/>
      <c r="M309" s="53"/>
      <c r="N309" s="50"/>
      <c r="O309" s="49"/>
      <c r="P309" s="49"/>
      <c r="Q309" s="50"/>
    </row>
    <row r="310" spans="1:17" x14ac:dyDescent="0.25">
      <c r="A310" s="40"/>
      <c r="B310" s="454"/>
      <c r="C310" s="47"/>
      <c r="D310" s="49"/>
      <c r="E310" s="49"/>
      <c r="F310" s="50"/>
      <c r="G310" s="51"/>
      <c r="H310" s="51"/>
      <c r="I310" s="52"/>
      <c r="J310" s="52"/>
      <c r="K310" s="50"/>
      <c r="L310" s="53"/>
      <c r="M310" s="53"/>
      <c r="N310" s="50"/>
      <c r="O310" s="49"/>
      <c r="P310" s="49"/>
      <c r="Q310" s="50"/>
    </row>
    <row r="311" spans="1:17" x14ac:dyDescent="0.25">
      <c r="A311" s="40"/>
      <c r="B311" s="454"/>
      <c r="C311" s="47"/>
      <c r="D311" s="49"/>
      <c r="E311" s="49"/>
      <c r="F311" s="50"/>
      <c r="G311" s="51"/>
      <c r="H311" s="51"/>
      <c r="I311" s="52"/>
      <c r="J311" s="52"/>
      <c r="K311" s="50"/>
      <c r="L311" s="53"/>
      <c r="M311" s="53"/>
      <c r="N311" s="50"/>
      <c r="O311" s="49"/>
      <c r="P311" s="49"/>
      <c r="Q311" s="50"/>
    </row>
    <row r="312" spans="1:17" x14ac:dyDescent="0.25">
      <c r="A312" s="40"/>
      <c r="B312" s="454"/>
      <c r="C312" s="47"/>
      <c r="D312" s="49"/>
      <c r="E312" s="49"/>
      <c r="F312" s="50"/>
      <c r="G312" s="51"/>
      <c r="H312" s="51"/>
      <c r="I312" s="52"/>
      <c r="J312" s="52"/>
      <c r="K312" s="50"/>
      <c r="L312" s="53"/>
      <c r="M312" s="53"/>
      <c r="N312" s="50"/>
      <c r="O312" s="49"/>
      <c r="P312" s="49"/>
      <c r="Q312" s="50"/>
    </row>
    <row r="313" spans="1:17" x14ac:dyDescent="0.25">
      <c r="A313" s="40"/>
      <c r="B313" s="454"/>
      <c r="C313" s="47"/>
      <c r="D313" s="49"/>
      <c r="E313" s="49"/>
      <c r="F313" s="50"/>
      <c r="G313" s="51"/>
      <c r="H313" s="51"/>
      <c r="I313" s="52"/>
      <c r="J313" s="52"/>
      <c r="K313" s="50"/>
      <c r="L313" s="53"/>
      <c r="M313" s="53"/>
      <c r="N313" s="50"/>
      <c r="O313" s="49"/>
      <c r="P313" s="49"/>
      <c r="Q313" s="50"/>
    </row>
    <row r="314" spans="1:17" x14ac:dyDescent="0.25">
      <c r="A314" s="40"/>
      <c r="B314" s="454"/>
      <c r="C314" s="47"/>
      <c r="D314" s="49"/>
      <c r="E314" s="49"/>
      <c r="F314" s="50"/>
      <c r="G314" s="51"/>
      <c r="H314" s="51"/>
      <c r="I314" s="52"/>
      <c r="J314" s="52"/>
      <c r="K314" s="50"/>
      <c r="L314" s="53"/>
      <c r="M314" s="53"/>
      <c r="N314" s="50"/>
      <c r="O314" s="49"/>
      <c r="P314" s="49"/>
      <c r="Q314" s="50"/>
    </row>
    <row r="315" spans="1:17" x14ac:dyDescent="0.25">
      <c r="A315" s="40"/>
      <c r="B315" s="454"/>
      <c r="C315" s="47"/>
      <c r="D315" s="49"/>
      <c r="E315" s="49"/>
      <c r="F315" s="50"/>
      <c r="G315" s="51"/>
      <c r="H315" s="51"/>
      <c r="I315" s="52"/>
      <c r="J315" s="52"/>
      <c r="K315" s="50"/>
      <c r="L315" s="53"/>
      <c r="M315" s="53"/>
      <c r="N315" s="50"/>
      <c r="O315" s="49"/>
      <c r="P315" s="49"/>
      <c r="Q315" s="50"/>
    </row>
    <row r="316" spans="1:17" x14ac:dyDescent="0.25">
      <c r="A316" s="40"/>
      <c r="B316" s="454"/>
      <c r="C316" s="47"/>
      <c r="D316" s="49"/>
      <c r="E316" s="49"/>
      <c r="F316" s="50"/>
      <c r="G316" s="51"/>
      <c r="H316" s="51"/>
      <c r="I316" s="52"/>
      <c r="J316" s="52"/>
      <c r="K316" s="50"/>
      <c r="L316" s="53"/>
      <c r="M316" s="53"/>
      <c r="N316" s="50"/>
      <c r="O316" s="49"/>
      <c r="P316" s="49"/>
      <c r="Q316" s="50"/>
    </row>
    <row r="317" spans="1:17" x14ac:dyDescent="0.25">
      <c r="A317" s="40"/>
      <c r="B317" s="454"/>
      <c r="C317" s="47"/>
      <c r="D317" s="49"/>
      <c r="E317" s="49"/>
      <c r="F317" s="50"/>
      <c r="G317" s="51"/>
      <c r="H317" s="51"/>
      <c r="I317" s="52"/>
      <c r="J317" s="52"/>
      <c r="K317" s="50"/>
      <c r="L317" s="53"/>
      <c r="M317" s="53"/>
      <c r="N317" s="50"/>
      <c r="O317" s="49"/>
      <c r="P317" s="49"/>
      <c r="Q317" s="50"/>
    </row>
    <row r="318" spans="1:17" x14ac:dyDescent="0.25">
      <c r="A318" s="40"/>
      <c r="B318" s="454"/>
      <c r="C318" s="47"/>
      <c r="D318" s="49"/>
      <c r="E318" s="49"/>
      <c r="F318" s="50"/>
      <c r="G318" s="51"/>
      <c r="H318" s="51"/>
      <c r="I318" s="52"/>
      <c r="J318" s="52"/>
      <c r="K318" s="50"/>
      <c r="L318" s="53"/>
      <c r="M318" s="53"/>
      <c r="N318" s="50"/>
      <c r="O318" s="49"/>
      <c r="P318" s="49"/>
      <c r="Q318" s="50"/>
    </row>
    <row r="319" spans="1:17" x14ac:dyDescent="0.25">
      <c r="A319" s="40"/>
      <c r="B319" s="454"/>
      <c r="C319" s="47"/>
      <c r="D319" s="49"/>
      <c r="E319" s="49"/>
      <c r="F319" s="50"/>
      <c r="G319" s="51"/>
      <c r="H319" s="51"/>
      <c r="I319" s="52"/>
      <c r="J319" s="52"/>
      <c r="K319" s="50"/>
      <c r="L319" s="53"/>
      <c r="M319" s="53"/>
      <c r="N319" s="50"/>
      <c r="O319" s="49"/>
      <c r="P319" s="49"/>
      <c r="Q319" s="50"/>
    </row>
    <row r="320" spans="1:17" x14ac:dyDescent="0.25">
      <c r="A320" s="40"/>
      <c r="B320" s="454"/>
      <c r="C320" s="47"/>
      <c r="D320" s="49"/>
      <c r="E320" s="49"/>
      <c r="F320" s="50"/>
      <c r="G320" s="51"/>
      <c r="H320" s="51"/>
      <c r="I320" s="52"/>
      <c r="J320" s="52"/>
      <c r="K320" s="50"/>
      <c r="L320" s="53"/>
      <c r="M320" s="53"/>
      <c r="N320" s="50"/>
      <c r="O320" s="49"/>
      <c r="P320" s="49"/>
      <c r="Q320" s="50"/>
    </row>
    <row r="321" spans="1:17" x14ac:dyDescent="0.25">
      <c r="A321" s="40"/>
      <c r="B321" s="454"/>
      <c r="C321" s="47"/>
      <c r="D321" s="49"/>
      <c r="E321" s="49"/>
      <c r="F321" s="50"/>
      <c r="G321" s="51"/>
      <c r="H321" s="51"/>
      <c r="I321" s="52"/>
      <c r="J321" s="52"/>
      <c r="K321" s="50"/>
      <c r="L321" s="53"/>
      <c r="M321" s="53"/>
      <c r="N321" s="50"/>
      <c r="O321" s="49"/>
      <c r="P321" s="49"/>
      <c r="Q321" s="50"/>
    </row>
    <row r="322" spans="1:17" x14ac:dyDescent="0.25">
      <c r="A322" s="40"/>
      <c r="B322" s="454"/>
      <c r="C322" s="47"/>
      <c r="D322" s="49"/>
      <c r="E322" s="49"/>
      <c r="F322" s="50"/>
      <c r="G322" s="51"/>
      <c r="H322" s="51"/>
      <c r="I322" s="52"/>
      <c r="J322" s="52"/>
      <c r="K322" s="50"/>
      <c r="L322" s="53"/>
      <c r="M322" s="53"/>
      <c r="N322" s="50"/>
      <c r="O322" s="49"/>
      <c r="P322" s="49"/>
      <c r="Q322" s="50"/>
    </row>
    <row r="323" spans="1:17" x14ac:dyDescent="0.25">
      <c r="A323" s="40"/>
      <c r="B323" s="454"/>
      <c r="C323" s="47"/>
      <c r="D323" s="49"/>
      <c r="E323" s="49"/>
      <c r="F323" s="50"/>
      <c r="G323" s="51"/>
      <c r="H323" s="51"/>
      <c r="I323" s="52"/>
      <c r="J323" s="52"/>
      <c r="K323" s="50"/>
      <c r="L323" s="53"/>
      <c r="M323" s="53"/>
      <c r="N323" s="50"/>
      <c r="O323" s="49"/>
      <c r="P323" s="49"/>
      <c r="Q323" s="50"/>
    </row>
    <row r="324" spans="1:17" x14ac:dyDescent="0.25">
      <c r="A324" s="40"/>
      <c r="B324" s="454"/>
      <c r="C324" s="47"/>
      <c r="D324" s="49"/>
      <c r="E324" s="49"/>
      <c r="F324" s="50"/>
      <c r="G324" s="51"/>
      <c r="H324" s="51"/>
      <c r="I324" s="52"/>
      <c r="J324" s="52"/>
      <c r="K324" s="50"/>
      <c r="L324" s="53"/>
      <c r="M324" s="53"/>
      <c r="N324" s="50"/>
      <c r="O324" s="49"/>
      <c r="P324" s="49"/>
      <c r="Q324" s="50"/>
    </row>
    <row r="325" spans="1:17" x14ac:dyDescent="0.25">
      <c r="A325" s="40"/>
      <c r="B325" s="454"/>
      <c r="C325" s="47"/>
      <c r="D325" s="49"/>
      <c r="E325" s="49"/>
      <c r="F325" s="50"/>
      <c r="G325" s="51"/>
      <c r="H325" s="51"/>
      <c r="I325" s="52"/>
      <c r="J325" s="52"/>
      <c r="K325" s="50"/>
      <c r="L325" s="53"/>
      <c r="M325" s="53"/>
      <c r="N325" s="50"/>
      <c r="O325" s="49"/>
      <c r="P325" s="49"/>
      <c r="Q325" s="50"/>
    </row>
    <row r="326" spans="1:17" x14ac:dyDescent="0.25">
      <c r="A326" s="40"/>
      <c r="B326" s="40"/>
      <c r="C326" s="46"/>
      <c r="D326" s="40"/>
      <c r="E326" s="40"/>
      <c r="F326" s="54"/>
      <c r="G326" s="54"/>
      <c r="H326" s="54"/>
      <c r="I326" s="54"/>
      <c r="J326" s="54"/>
      <c r="K326" s="54"/>
      <c r="L326" s="40"/>
      <c r="M326" s="40"/>
      <c r="N326" s="54"/>
      <c r="O326" s="40"/>
      <c r="P326" s="40"/>
      <c r="Q326" s="54"/>
    </row>
    <row r="327" spans="1:17" x14ac:dyDescent="0.25">
      <c r="A327" s="40"/>
      <c r="B327" s="40"/>
      <c r="C327" s="46"/>
      <c r="D327" s="40"/>
      <c r="E327" s="40"/>
      <c r="F327" s="54"/>
      <c r="G327" s="54"/>
      <c r="H327" s="54"/>
      <c r="I327" s="54"/>
      <c r="J327" s="54"/>
      <c r="K327" s="54"/>
      <c r="L327" s="40"/>
      <c r="M327" s="40"/>
      <c r="N327" s="54"/>
      <c r="O327" s="40"/>
      <c r="P327" s="40"/>
      <c r="Q327" s="54"/>
    </row>
    <row r="328" spans="1:17" x14ac:dyDescent="0.25">
      <c r="A328" s="40"/>
      <c r="B328" s="40"/>
      <c r="C328" s="46"/>
      <c r="D328" s="40"/>
      <c r="E328" s="40"/>
      <c r="F328" s="54"/>
      <c r="G328" s="54"/>
      <c r="H328" s="54"/>
      <c r="I328" s="54"/>
      <c r="J328" s="54"/>
      <c r="K328" s="54"/>
      <c r="L328" s="40"/>
      <c r="M328" s="40"/>
      <c r="N328" s="54"/>
      <c r="O328" s="40"/>
      <c r="P328" s="40"/>
      <c r="Q328" s="54"/>
    </row>
    <row r="329" spans="1:17" x14ac:dyDescent="0.25">
      <c r="A329" s="40"/>
      <c r="B329" s="40"/>
      <c r="C329" s="46"/>
      <c r="D329" s="40"/>
      <c r="E329" s="40"/>
      <c r="F329" s="54"/>
      <c r="G329" s="54"/>
      <c r="H329" s="54"/>
      <c r="I329" s="54"/>
      <c r="J329" s="54"/>
      <c r="K329" s="54"/>
      <c r="L329" s="40"/>
      <c r="M329" s="40"/>
      <c r="N329" s="54"/>
      <c r="O329" s="40"/>
      <c r="P329" s="40"/>
      <c r="Q329" s="54"/>
    </row>
    <row r="330" spans="1:17" x14ac:dyDescent="0.25">
      <c r="A330" s="40"/>
      <c r="B330" s="40"/>
      <c r="C330" s="46"/>
      <c r="D330" s="40"/>
      <c r="E330" s="40"/>
      <c r="F330" s="54"/>
      <c r="G330" s="54"/>
      <c r="H330" s="54"/>
      <c r="I330" s="54"/>
      <c r="J330" s="54"/>
      <c r="K330" s="54"/>
      <c r="L330" s="40"/>
      <c r="M330" s="40"/>
      <c r="N330" s="54"/>
      <c r="O330" s="40"/>
      <c r="P330" s="40"/>
      <c r="Q330" s="54"/>
    </row>
    <row r="331" spans="1:17" x14ac:dyDescent="0.25">
      <c r="A331" s="40"/>
      <c r="B331" s="40"/>
      <c r="C331" s="46"/>
      <c r="D331" s="40"/>
      <c r="E331" s="40"/>
      <c r="F331" s="54"/>
      <c r="G331" s="54"/>
      <c r="H331" s="54"/>
      <c r="I331" s="54"/>
      <c r="J331" s="54"/>
      <c r="K331" s="54"/>
      <c r="L331" s="40"/>
      <c r="M331" s="40"/>
      <c r="N331" s="54"/>
      <c r="O331" s="40"/>
      <c r="P331" s="40"/>
      <c r="Q331" s="5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22" priority="60" operator="lessThan">
      <formula>0</formula>
    </cfRule>
  </conditionalFormatting>
  <conditionalFormatting sqref="C25">
    <cfRule type="cellIs" dxfId="121" priority="58" operator="lessThan">
      <formula>0</formula>
    </cfRule>
  </conditionalFormatting>
  <conditionalFormatting sqref="C65">
    <cfRule type="cellIs" dxfId="120" priority="59" operator="lessThan">
      <formula>0</formula>
    </cfRule>
  </conditionalFormatting>
  <conditionalFormatting sqref="C75">
    <cfRule type="cellIs" dxfId="119" priority="57" operator="lessThan">
      <formula>0</formula>
    </cfRule>
  </conditionalFormatting>
  <conditionalFormatting sqref="C93">
    <cfRule type="cellIs" dxfId="118" priority="55" operator="lessThan">
      <formula>0</formula>
    </cfRule>
  </conditionalFormatting>
  <conditionalFormatting sqref="C133">
    <cfRule type="cellIs" dxfId="117" priority="56" operator="lessThan">
      <formula>0</formula>
    </cfRule>
  </conditionalFormatting>
  <conditionalFormatting sqref="C143">
    <cfRule type="cellIs" dxfId="116" priority="54" operator="lessThan">
      <formula>0</formula>
    </cfRule>
  </conditionalFormatting>
  <conditionalFormatting sqref="C161">
    <cfRule type="cellIs" dxfId="115" priority="52" operator="lessThan">
      <formula>0</formula>
    </cfRule>
  </conditionalFormatting>
  <conditionalFormatting sqref="C201">
    <cfRule type="cellIs" dxfId="114" priority="53" operator="lessThan">
      <formula>0</formula>
    </cfRule>
  </conditionalFormatting>
  <conditionalFormatting sqref="D20">
    <cfRule type="cellIs" dxfId="113" priority="4" operator="lessThan">
      <formula>0</formula>
    </cfRule>
  </conditionalFormatting>
  <conditionalFormatting sqref="D69 D137">
    <cfRule type="dataBar" priority="12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{BAB88389-9F6C-4F9F-9B71-6EF1BFD1544C}</x14:id>
        </ext>
      </extLst>
    </cfRule>
  </conditionalFormatting>
  <conditionalFormatting sqref="D88">
    <cfRule type="cellIs" dxfId="112" priority="9" operator="lessThan">
      <formula>0</formula>
    </cfRule>
  </conditionalFormatting>
  <conditionalFormatting sqref="D156">
    <cfRule type="cellIs" dxfId="111" priority="14" operator="lessThan">
      <formula>0</formula>
    </cfRule>
  </conditionalFormatting>
  <conditionalFormatting sqref="D254">
    <cfRule type="cellIs" dxfId="110" priority="122" operator="lessThan">
      <formula>0</formula>
    </cfRule>
  </conditionalFormatting>
  <conditionalFormatting sqref="D254:D325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{D930E552-D34B-4292-BE31-E7547589E4D4}</x14:id>
        </ext>
      </extLst>
    </cfRule>
  </conditionalFormatting>
  <conditionalFormatting sqref="D7:Q69">
    <cfRule type="cellIs" dxfId="109" priority="1" operator="lessThan">
      <formula>0</formula>
    </cfRule>
  </conditionalFormatting>
  <conditionalFormatting sqref="D75:Q137">
    <cfRule type="cellIs" dxfId="108" priority="6" operator="lessThan">
      <formula>0</formula>
    </cfRule>
  </conditionalFormatting>
  <conditionalFormatting sqref="D143:Q325">
    <cfRule type="cellIs" dxfId="107" priority="1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B88389-9F6C-4F9F-9B71-6EF1BFD1544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D930E552-D34B-4292-BE31-E7547589E4D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9DA25-2AE1-450F-94CA-4747A2782CB7}">
  <sheetPr>
    <tabColor rgb="FFC00000"/>
    <pageSetUpPr fitToPage="1"/>
  </sheetPr>
  <dimension ref="A1:T331"/>
  <sheetViews>
    <sheetView showGridLines="0" zoomScale="70" zoomScaleNormal="70" workbookViewId="0"/>
  </sheetViews>
  <sheetFormatPr defaultColWidth="9.1796875" defaultRowHeight="14.5" x14ac:dyDescent="0.25"/>
  <cols>
    <col min="1" max="1" width="9.1796875" style="9"/>
    <col min="2" max="2" width="21.81640625" style="9" customWidth="1"/>
    <col min="3" max="3" width="40.453125" style="8" customWidth="1"/>
    <col min="4" max="4" width="13.453125" style="9" bestFit="1" customWidth="1"/>
    <col min="5" max="5" width="13" style="9" bestFit="1" customWidth="1"/>
    <col min="6" max="6" width="11.36328125" style="10" bestFit="1" customWidth="1"/>
    <col min="7" max="7" width="10.6328125" style="10" bestFit="1" customWidth="1"/>
    <col min="8" max="8" width="9" style="10" bestFit="1" customWidth="1"/>
    <col min="9" max="9" width="8.36328125" style="10" bestFit="1" customWidth="1"/>
    <col min="10" max="10" width="9" style="10" bestFit="1" customWidth="1"/>
    <col min="11" max="11" width="11.36328125" style="10" bestFit="1" customWidth="1"/>
    <col min="12" max="12" width="13.453125" style="9" bestFit="1" customWidth="1"/>
    <col min="13" max="13" width="12.6328125" style="9" bestFit="1" customWidth="1"/>
    <col min="14" max="14" width="11.81640625" style="10" bestFit="1" customWidth="1"/>
    <col min="15" max="15" width="13.453125" style="9" bestFit="1" customWidth="1"/>
    <col min="16" max="16" width="12.6328125" style="9" bestFit="1" customWidth="1"/>
    <col min="17" max="17" width="11.36328125" style="10" bestFit="1" customWidth="1"/>
    <col min="18" max="16384" width="9.1796875" style="9"/>
  </cols>
  <sheetData>
    <row r="1" spans="1:17" x14ac:dyDescent="0.25">
      <c r="A1" s="8"/>
      <c r="B1" s="8"/>
    </row>
    <row r="2" spans="1:17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</row>
    <row r="3" spans="1:17" x14ac:dyDescent="0.25">
      <c r="B3" s="441" t="s">
        <v>255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7" ht="15" thickBot="1" x14ac:dyDescent="0.3">
      <c r="B4" s="441" t="str">
        <f>'HOME PAGE'!H5</f>
        <v>4 WEEKS ENDING 11-30-2025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7" x14ac:dyDescent="0.25">
      <c r="D5" s="442" t="s">
        <v>263</v>
      </c>
      <c r="E5" s="443"/>
      <c r="F5" s="444"/>
      <c r="G5" s="445" t="s">
        <v>264</v>
      </c>
      <c r="H5" s="446"/>
      <c r="I5" s="442" t="s">
        <v>265</v>
      </c>
      <c r="J5" s="443"/>
      <c r="K5" s="444"/>
      <c r="L5" s="445" t="s">
        <v>266</v>
      </c>
      <c r="M5" s="443"/>
      <c r="N5" s="446"/>
      <c r="O5" s="442" t="s">
        <v>267</v>
      </c>
      <c r="P5" s="443"/>
      <c r="Q5" s="444"/>
    </row>
    <row r="6" spans="1:17" s="11" customFormat="1" ht="29.5" thickBot="1" x14ac:dyDescent="0.3">
      <c r="C6" s="12"/>
      <c r="D6" s="268" t="s">
        <v>268</v>
      </c>
      <c r="E6" s="269" t="s">
        <v>269</v>
      </c>
      <c r="F6" s="270" t="s">
        <v>270</v>
      </c>
      <c r="G6" s="271" t="s">
        <v>268</v>
      </c>
      <c r="H6" s="273" t="s">
        <v>269</v>
      </c>
      <c r="I6" s="274" t="s">
        <v>268</v>
      </c>
      <c r="J6" s="272" t="s">
        <v>269</v>
      </c>
      <c r="K6" s="270" t="s">
        <v>270</v>
      </c>
      <c r="L6" s="271" t="s">
        <v>268</v>
      </c>
      <c r="M6" s="272" t="s">
        <v>269</v>
      </c>
      <c r="N6" s="273" t="s">
        <v>270</v>
      </c>
      <c r="O6" s="274" t="s">
        <v>268</v>
      </c>
      <c r="P6" s="272" t="s">
        <v>269</v>
      </c>
      <c r="Q6" s="270" t="s">
        <v>270</v>
      </c>
    </row>
    <row r="7" spans="1:17" ht="15" thickBot="1" x14ac:dyDescent="0.3">
      <c r="C7" s="158" t="s">
        <v>271</v>
      </c>
      <c r="D7" s="163">
        <f>SubSegments!D117</f>
        <v>2572832.7908804812</v>
      </c>
      <c r="E7" s="164">
        <f>SubSegments!E117</f>
        <v>-118778.23604667746</v>
      </c>
      <c r="F7" s="177">
        <f>SubSegments!F117</f>
        <v>-4.4129049427427493E-2</v>
      </c>
      <c r="G7" s="201">
        <f>SubSegments!G117</f>
        <v>100.00000000000006</v>
      </c>
      <c r="H7" s="216">
        <f>SubSegments!H117</f>
        <v>8.5265128291212022E-14</v>
      </c>
      <c r="I7" s="197">
        <f>SubSegments!I117</f>
        <v>2.6750833062621364</v>
      </c>
      <c r="J7" s="201">
        <f>SubSegments!J117</f>
        <v>-7.596307656388257E-2</v>
      </c>
      <c r="K7" s="191">
        <f>SubSegments!K117</f>
        <v>-2.7612430324002506E-2</v>
      </c>
      <c r="L7" s="192">
        <f>SubSegments!L117</f>
        <v>6882542.0486881975</v>
      </c>
      <c r="M7" s="176">
        <f>SubSegments!M117</f>
        <v>-522204.73091438878</v>
      </c>
      <c r="N7" s="178">
        <f>SubSegments!N117</f>
        <v>-7.0522969448850698E-2</v>
      </c>
      <c r="O7" s="182">
        <f>SubSegments!O117</f>
        <v>1556070.7750216722</v>
      </c>
      <c r="P7" s="164">
        <f>SubSegments!P117</f>
        <v>-149686.78859093436</v>
      </c>
      <c r="Q7" s="178">
        <f>SubSegments!Q117</f>
        <v>-8.7753847196147983E-2</v>
      </c>
    </row>
    <row r="8" spans="1:17" x14ac:dyDescent="0.25">
      <c r="B8" s="435" t="s">
        <v>272</v>
      </c>
      <c r="C8" s="18" t="s">
        <v>26</v>
      </c>
      <c r="D8" s="275">
        <f>SubSegments!D118</f>
        <v>6568.4972712190629</v>
      </c>
      <c r="E8" s="276">
        <f>SubSegments!E118</f>
        <v>-1616.225860602176</v>
      </c>
      <c r="F8" s="277">
        <f>SubSegments!F118</f>
        <v>-0.19746860517718434</v>
      </c>
      <c r="G8" s="278">
        <f>SubSegments!G118</f>
        <v>0.25530214378879934</v>
      </c>
      <c r="H8" s="279">
        <f>SubSegments!H118</f>
        <v>-4.8780543120282571E-2</v>
      </c>
      <c r="I8" s="280">
        <f>SubSegments!I118</f>
        <v>4.543772995828113</v>
      </c>
      <c r="J8" s="278">
        <f>SubSegments!J118</f>
        <v>0.82638081289701182</v>
      </c>
      <c r="K8" s="281">
        <f>SubSegments!K118</f>
        <v>0.22230121876606102</v>
      </c>
      <c r="L8" s="282">
        <f>SubSegments!L118</f>
        <v>29845.760524135829</v>
      </c>
      <c r="M8" s="283">
        <f>SubSegments!M118</f>
        <v>-580.06526555180608</v>
      </c>
      <c r="N8" s="284">
        <f>SubSegments!N118</f>
        <v>-1.9064898010045475E-2</v>
      </c>
      <c r="O8" s="285">
        <f>SubSegments!O118</f>
        <v>8952.4303683042526</v>
      </c>
      <c r="P8" s="276">
        <f>SubSegments!P118</f>
        <v>-966.36163175106049</v>
      </c>
      <c r="Q8" s="284">
        <f>SubSegments!Q118</f>
        <v>-9.7427351208259183E-2</v>
      </c>
    </row>
    <row r="9" spans="1:17" x14ac:dyDescent="0.25">
      <c r="B9" s="436"/>
      <c r="C9" s="18" t="s">
        <v>273</v>
      </c>
      <c r="D9" s="286">
        <f>SubSegments!D119</f>
        <v>21399.390928268433</v>
      </c>
      <c r="E9" s="287">
        <f>SubSegments!E119</f>
        <v>-962.5234309603693</v>
      </c>
      <c r="F9" s="288">
        <f>SubSegments!F119</f>
        <v>-4.3042979929986819E-2</v>
      </c>
      <c r="G9" s="289">
        <f>SubSegments!G119</f>
        <v>0.83174433271060311</v>
      </c>
      <c r="H9" s="290">
        <f>SubSegments!H119</f>
        <v>9.439631357328615E-4</v>
      </c>
      <c r="I9" s="291">
        <f>SubSegments!I119</f>
        <v>2.1936022323121303</v>
      </c>
      <c r="J9" s="289">
        <f>SubSegments!J119</f>
        <v>0.10233497899739108</v>
      </c>
      <c r="K9" s="292">
        <f>SubSegments!K119</f>
        <v>4.8934433815279323E-2</v>
      </c>
      <c r="L9" s="293">
        <f>SubSegments!L119</f>
        <v>46941.751710369586</v>
      </c>
      <c r="M9" s="294">
        <f>SubSegments!M119</f>
        <v>177.01248948574357</v>
      </c>
      <c r="N9" s="295">
        <f>SubSegments!N119</f>
        <v>3.7851700326962303E-3</v>
      </c>
      <c r="O9" s="296">
        <f>SubSegments!O119</f>
        <v>10723.060607433319</v>
      </c>
      <c r="P9" s="287">
        <f>SubSegments!P119</f>
        <v>-454.64523315429688</v>
      </c>
      <c r="Q9" s="295">
        <f>SubSegments!Q119</f>
        <v>-4.0674288591798904E-2</v>
      </c>
    </row>
    <row r="10" spans="1:17" x14ac:dyDescent="0.25">
      <c r="B10" s="436"/>
      <c r="C10" s="18" t="s">
        <v>274</v>
      </c>
      <c r="D10" s="286">
        <f>SubSegments!D120</f>
        <v>0</v>
      </c>
      <c r="E10" s="287">
        <f>SubSegments!E120</f>
        <v>0</v>
      </c>
      <c r="F10" s="288">
        <f>SubSegments!F120</f>
        <v>0</v>
      </c>
      <c r="G10" s="289">
        <f>SubSegments!G120</f>
        <v>0</v>
      </c>
      <c r="H10" s="290">
        <f>SubSegments!H120</f>
        <v>0</v>
      </c>
      <c r="I10" s="291">
        <f>SubSegments!I120</f>
        <v>0</v>
      </c>
      <c r="J10" s="289">
        <f>SubSegments!J120</f>
        <v>0</v>
      </c>
      <c r="K10" s="292">
        <f>SubSegments!K120</f>
        <v>0</v>
      </c>
      <c r="L10" s="293">
        <f>SubSegments!L120</f>
        <v>0</v>
      </c>
      <c r="M10" s="294">
        <f>SubSegments!M120</f>
        <v>0</v>
      </c>
      <c r="N10" s="295">
        <f>SubSegments!N120</f>
        <v>0</v>
      </c>
      <c r="O10" s="296">
        <f>SubSegments!O120</f>
        <v>0</v>
      </c>
      <c r="P10" s="287">
        <f>SubSegments!P120</f>
        <v>0</v>
      </c>
      <c r="Q10" s="295">
        <f>SubSegments!Q120</f>
        <v>0</v>
      </c>
    </row>
    <row r="11" spans="1:17" x14ac:dyDescent="0.25">
      <c r="B11" s="436"/>
      <c r="C11" s="18" t="s">
        <v>244</v>
      </c>
      <c r="D11" s="286">
        <f>SubSegments!D121</f>
        <v>1154148.2487390309</v>
      </c>
      <c r="E11" s="287">
        <f>SubSegments!E121</f>
        <v>64812.435132810846</v>
      </c>
      <c r="F11" s="288">
        <f>SubSegments!F121</f>
        <v>5.9497204005669137E-2</v>
      </c>
      <c r="G11" s="289">
        <f>SubSegments!G121</f>
        <v>44.859046138946951</v>
      </c>
      <c r="H11" s="290">
        <f>SubSegments!H121</f>
        <v>4.3875291660860896</v>
      </c>
      <c r="I11" s="291">
        <f>SubSegments!I121</f>
        <v>2.5251125993792947</v>
      </c>
      <c r="J11" s="289">
        <f>SubSegments!J121</f>
        <v>-0.3218214226923064</v>
      </c>
      <c r="K11" s="292">
        <f>SubSegments!K121</f>
        <v>-0.11304140531438439</v>
      </c>
      <c r="L11" s="293">
        <f>SubSegments!L121</f>
        <v>2914354.2844424751</v>
      </c>
      <c r="M11" s="294">
        <f>SubSegments!M121</f>
        <v>-186912.90477412101</v>
      </c>
      <c r="N11" s="295">
        <f>SubSegments!N121</f>
        <v>-6.0269848861792735E-2</v>
      </c>
      <c r="O11" s="296">
        <f>SubSegments!O121</f>
        <v>629633.77182614803</v>
      </c>
      <c r="P11" s="287">
        <f>SubSegments!P121</f>
        <v>-33486.76744577405</v>
      </c>
      <c r="Q11" s="295">
        <f>SubSegments!Q121</f>
        <v>-5.0498763742925362E-2</v>
      </c>
    </row>
    <row r="12" spans="1:17" x14ac:dyDescent="0.25">
      <c r="B12" s="436"/>
      <c r="C12" s="18" t="s">
        <v>275</v>
      </c>
      <c r="D12" s="286">
        <f>SubSegments!D122</f>
        <v>17913.956329375505</v>
      </c>
      <c r="E12" s="287">
        <f>SubSegments!E122</f>
        <v>-3521.5351223349571</v>
      </c>
      <c r="F12" s="288">
        <f>SubSegments!F122</f>
        <v>-0.16428525234740785</v>
      </c>
      <c r="G12" s="289">
        <f>SubSegments!G122</f>
        <v>0.69627363242851692</v>
      </c>
      <c r="H12" s="290">
        <f>SubSegments!H122</f>
        <v>-0.10010783715484983</v>
      </c>
      <c r="I12" s="291">
        <f>SubSegments!I122</f>
        <v>3.4849620288123915</v>
      </c>
      <c r="J12" s="289">
        <f>SubSegments!J122</f>
        <v>3.0234699264242604E-2</v>
      </c>
      <c r="K12" s="292">
        <f>SubSegments!K122</f>
        <v>8.7516890278565244E-3</v>
      </c>
      <c r="L12" s="293">
        <f>SubSegments!L122</f>
        <v>62429.457593677042</v>
      </c>
      <c r="M12" s="294">
        <f>SubSegments!M122</f>
        <v>-11624.32054684282</v>
      </c>
      <c r="N12" s="295">
        <f>SubSegments!N122</f>
        <v>-0.15697133675995883</v>
      </c>
      <c r="O12" s="296">
        <f>SubSegments!O122</f>
        <v>9333.8950140476227</v>
      </c>
      <c r="P12" s="287">
        <f>SubSegments!P122</f>
        <v>-1882.2711676359177</v>
      </c>
      <c r="Q12" s="295">
        <f>SubSegments!Q122</f>
        <v>-0.16781769609563593</v>
      </c>
    </row>
    <row r="13" spans="1:17" x14ac:dyDescent="0.25">
      <c r="B13" s="436"/>
      <c r="C13" s="18" t="s">
        <v>276</v>
      </c>
      <c r="D13" s="286">
        <f>SubSegments!D123</f>
        <v>1111477.6700460017</v>
      </c>
      <c r="E13" s="287">
        <f>SubSegments!E123</f>
        <v>-168731.16872845124</v>
      </c>
      <c r="F13" s="288">
        <f>SubSegments!F123</f>
        <v>-0.13179972174694404</v>
      </c>
      <c r="G13" s="289">
        <f>SubSegments!G123</f>
        <v>43.200540430986564</v>
      </c>
      <c r="H13" s="290">
        <f>SubSegments!H123</f>
        <v>-4.3623810300681427</v>
      </c>
      <c r="I13" s="291">
        <f>SubSegments!I123</f>
        <v>2.2242898976354275</v>
      </c>
      <c r="J13" s="289">
        <f>SubSegments!J123</f>
        <v>6.2499166695716202E-2</v>
      </c>
      <c r="K13" s="292">
        <f>SubSegments!K123</f>
        <v>2.8910831099987357E-2</v>
      </c>
      <c r="L13" s="293">
        <f>SubSegments!L123</f>
        <v>2472248.5529306843</v>
      </c>
      <c r="M13" s="294">
        <f>SubSegments!M123</f>
        <v>-295295.04839901906</v>
      </c>
      <c r="N13" s="295">
        <f>SubSegments!N123</f>
        <v>-0.10669933014140792</v>
      </c>
      <c r="O13" s="296">
        <f>SubSegments!O123</f>
        <v>638778.33946502209</v>
      </c>
      <c r="P13" s="287">
        <f>SubSegments!P123</f>
        <v>-94385.819635402528</v>
      </c>
      <c r="Q13" s="295">
        <f>SubSegments!Q123</f>
        <v>-0.1287376346263458</v>
      </c>
    </row>
    <row r="14" spans="1:17" x14ac:dyDescent="0.25">
      <c r="B14" s="436"/>
      <c r="C14" s="18" t="s">
        <v>277</v>
      </c>
      <c r="D14" s="286">
        <f>SubSegments!D124</f>
        <v>90799.21927164495</v>
      </c>
      <c r="E14" s="287">
        <f>SubSegments!E124</f>
        <v>-12179.688506789971</v>
      </c>
      <c r="F14" s="288">
        <f>SubSegments!F124</f>
        <v>-0.1182736229150466</v>
      </c>
      <c r="G14" s="289">
        <f>SubSegments!G124</f>
        <v>3.529153530438776</v>
      </c>
      <c r="H14" s="290">
        <f>SubSegments!H124</f>
        <v>-0.29676733064490612</v>
      </c>
      <c r="I14" s="291">
        <f>SubSegments!I124</f>
        <v>3.63531284443894</v>
      </c>
      <c r="J14" s="289">
        <f>SubSegments!J124</f>
        <v>4.7837270026320322E-2</v>
      </c>
      <c r="K14" s="292">
        <f>SubSegments!K124</f>
        <v>1.3334521457794945E-2</v>
      </c>
      <c r="L14" s="293">
        <f>SubSegments!L124</f>
        <v>330083.56808323861</v>
      </c>
      <c r="M14" s="294">
        <f>SubSegments!M124</f>
        <v>-39350.748251586396</v>
      </c>
      <c r="N14" s="295">
        <f>SubSegments!N124</f>
        <v>-0.10651622361990352</v>
      </c>
      <c r="O14" s="296">
        <f>SubSegments!O124</f>
        <v>71745.683773756027</v>
      </c>
      <c r="P14" s="287">
        <f>SubSegments!P124</f>
        <v>-12104.694925398566</v>
      </c>
      <c r="Q14" s="295">
        <f>SubSegments!Q124</f>
        <v>-0.1443606470619388</v>
      </c>
    </row>
    <row r="15" spans="1:17" x14ac:dyDescent="0.25">
      <c r="B15" s="436"/>
      <c r="C15" s="18" t="s">
        <v>278</v>
      </c>
      <c r="D15" s="286">
        <f>SubSegments!D125</f>
        <v>342.73390616536142</v>
      </c>
      <c r="E15" s="287">
        <f>SubSegments!E125</f>
        <v>-273.19019205898041</v>
      </c>
      <c r="F15" s="288">
        <f>SubSegments!F125</f>
        <v>-0.44354522391081158</v>
      </c>
      <c r="G15" s="289">
        <f>SubSegments!G125</f>
        <v>1.3321266247079754E-2</v>
      </c>
      <c r="H15" s="290">
        <f>SubSegments!H125</f>
        <v>-9.5618358082533682E-3</v>
      </c>
      <c r="I15" s="291">
        <f>SubSegments!I125</f>
        <v>13.681991095893926</v>
      </c>
      <c r="J15" s="289">
        <f>SubSegments!J125</f>
        <v>-6.1913229554525273E-2</v>
      </c>
      <c r="K15" s="292">
        <f>SubSegments!K125</f>
        <v>-4.5047773971975099E-3</v>
      </c>
      <c r="L15" s="293">
        <f>SubSegments!L125</f>
        <v>4689.282252415419</v>
      </c>
      <c r="M15" s="294">
        <f>SubSegments!M125</f>
        <v>-3775.9196253180498</v>
      </c>
      <c r="N15" s="295">
        <f>SubSegments!N125</f>
        <v>-0.44605192880870081</v>
      </c>
      <c r="O15" s="296">
        <f>SubSegments!O125</f>
        <v>388.17596113681793</v>
      </c>
      <c r="P15" s="287">
        <f>SubSegments!P125</f>
        <v>-307.91225945949554</v>
      </c>
      <c r="Q15" s="295">
        <f>SubSegments!Q125</f>
        <v>-0.44234660255523117</v>
      </c>
    </row>
    <row r="16" spans="1:17" x14ac:dyDescent="0.25">
      <c r="B16" s="436"/>
      <c r="C16" s="18" t="s">
        <v>279</v>
      </c>
      <c r="D16" s="286">
        <f>SubSegments!D126</f>
        <v>0</v>
      </c>
      <c r="E16" s="287">
        <f>SubSegments!E126</f>
        <v>-146.69601440429688</v>
      </c>
      <c r="F16" s="288">
        <f>SubSegments!F126</f>
        <v>-1</v>
      </c>
      <c r="G16" s="289">
        <f>SubSegments!G126</f>
        <v>0</v>
      </c>
      <c r="H16" s="290">
        <f>SubSegments!H126</f>
        <v>-5.4501193871155425E-3</v>
      </c>
      <c r="I16" s="291">
        <f>SubSegments!I126</f>
        <v>0</v>
      </c>
      <c r="J16" s="289">
        <f>SubSegments!J126</f>
        <v>-8.59</v>
      </c>
      <c r="K16" s="292">
        <f>SubSegments!K126</f>
        <v>-1</v>
      </c>
      <c r="L16" s="293">
        <f>SubSegments!L126</f>
        <v>0</v>
      </c>
      <c r="M16" s="294">
        <f>SubSegments!M126</f>
        <v>-1260.1187637329101</v>
      </c>
      <c r="N16" s="295">
        <f>SubSegments!N126</f>
        <v>-1</v>
      </c>
      <c r="O16" s="296">
        <f>SubSegments!O126</f>
        <v>0</v>
      </c>
      <c r="P16" s="287">
        <f>SubSegments!P126</f>
        <v>-146.69601440429688</v>
      </c>
      <c r="Q16" s="295">
        <f>SubSegments!Q126</f>
        <v>-1</v>
      </c>
    </row>
    <row r="17" spans="2:17" x14ac:dyDescent="0.25">
      <c r="B17" s="436"/>
      <c r="C17" s="18" t="s">
        <v>280</v>
      </c>
      <c r="D17" s="286">
        <f>SubSegments!D127</f>
        <v>77573.693278859297</v>
      </c>
      <c r="E17" s="287">
        <f>SubSegments!E127</f>
        <v>8154.6461647527758</v>
      </c>
      <c r="F17" s="288">
        <f>SubSegments!F127</f>
        <v>0.11746986603473104</v>
      </c>
      <c r="G17" s="289">
        <f>SubSegments!G127</f>
        <v>3.0151082322109195</v>
      </c>
      <c r="H17" s="290">
        <f>SubSegments!H127</f>
        <v>0.43601911347752598</v>
      </c>
      <c r="I17" s="291">
        <f>SubSegments!I127</f>
        <v>7.4058172894465741</v>
      </c>
      <c r="J17" s="289">
        <f>SubSegments!J127</f>
        <v>-0.9026207298514084</v>
      </c>
      <c r="K17" s="292">
        <f>SubSegments!K127</f>
        <v>-0.10863903994407782</v>
      </c>
      <c r="L17" s="293">
        <f>SubSegments!L127</f>
        <v>574496.59889080166</v>
      </c>
      <c r="M17" s="294">
        <f>SubSegments!M127</f>
        <v>-2267.2514154788805</v>
      </c>
      <c r="N17" s="295">
        <f>SubSegments!N127</f>
        <v>-3.9309873777194871E-3</v>
      </c>
      <c r="O17" s="296">
        <f>SubSegments!O127</f>
        <v>112837.25027620792</v>
      </c>
      <c r="P17" s="287">
        <f>SubSegments!P127</f>
        <v>-5202.5012008774502</v>
      </c>
      <c r="Q17" s="295">
        <f>SubSegments!Q127</f>
        <v>-4.407414566513547E-2</v>
      </c>
    </row>
    <row r="18" spans="2:17" ht="15" thickBot="1" x14ac:dyDescent="0.3">
      <c r="B18" s="436"/>
      <c r="C18" s="350" t="s">
        <v>281</v>
      </c>
      <c r="D18" s="298">
        <f>SubSegments!D128</f>
        <v>92609.381109915674</v>
      </c>
      <c r="E18" s="299">
        <f>SubSegments!E128</f>
        <v>-4314.2894886386639</v>
      </c>
      <c r="F18" s="300">
        <f>SubSegments!F128</f>
        <v>-4.4512237949673912E-2</v>
      </c>
      <c r="G18" s="301">
        <f>SubSegments!G128</f>
        <v>3.5995102922418334</v>
      </c>
      <c r="H18" s="302">
        <f>SubSegments!H128</f>
        <v>-1.4435465156892313E-3</v>
      </c>
      <c r="I18" s="303">
        <f>SubSegments!I128</f>
        <v>4.8316141075311796</v>
      </c>
      <c r="J18" s="301">
        <f>SubSegments!J128</f>
        <v>0.40784274213863725</v>
      </c>
      <c r="K18" s="304">
        <f>SubSegments!K128</f>
        <v>9.2193449537021313E-2</v>
      </c>
      <c r="L18" s="305">
        <f>SubSegments!L128</f>
        <v>447452.79226040008</v>
      </c>
      <c r="M18" s="306">
        <f>SubSegments!M128</f>
        <v>18684.633637776307</v>
      </c>
      <c r="N18" s="307">
        <f>SubSegments!N128</f>
        <v>4.3577474824154118E-2</v>
      </c>
      <c r="O18" s="308">
        <f>SubSegments!O128</f>
        <v>73678.167729616165</v>
      </c>
      <c r="P18" s="299">
        <f>SubSegments!P128</f>
        <v>-749.11907707662613</v>
      </c>
      <c r="Q18" s="307">
        <f>SubSegments!Q128</f>
        <v>-1.0065113337024969E-2</v>
      </c>
    </row>
    <row r="19" spans="2:17" s="160" customFormat="1" x14ac:dyDescent="0.25">
      <c r="B19" s="436"/>
      <c r="C19" s="227" t="s">
        <v>282</v>
      </c>
      <c r="D19" s="228">
        <f>'RFG vs SS'!E37</f>
        <v>1033420.7683538646</v>
      </c>
      <c r="E19" s="228">
        <f>'RFG vs SS'!F37</f>
        <v>-49795.047167591052</v>
      </c>
      <c r="F19" s="233">
        <f>'RFG vs SS'!G37</f>
        <v>-4.5969645618237139E-2</v>
      </c>
      <c r="G19" s="234">
        <f>'RFG vs SS'!H37</f>
        <v>40.166651016609798</v>
      </c>
      <c r="H19" s="235">
        <f>'RFG vs SS'!I37</f>
        <v>-7.749290629922001E-2</v>
      </c>
      <c r="I19" s="236">
        <f>'RFG vs SS'!J37</f>
        <v>2.7918627470637221</v>
      </c>
      <c r="J19" s="234">
        <f>'RFG vs SS'!K37</f>
        <v>-4.7958465948844786E-2</v>
      </c>
      <c r="K19" s="237">
        <f>'RFG vs SS'!L37</f>
        <v>-1.6887846928211731E-2</v>
      </c>
      <c r="L19" s="238">
        <f>'RFG vs SS'!M37</f>
        <v>2885168.9452091227</v>
      </c>
      <c r="M19" s="239">
        <f>'RFG vs SS'!N37</f>
        <v>-190970.30597941438</v>
      </c>
      <c r="N19" s="240">
        <f>'RFG vs SS'!O37</f>
        <v>-6.2081164207903987E-2</v>
      </c>
      <c r="O19" s="241">
        <f>'RFG vs SS'!P37</f>
        <v>610889.70288443565</v>
      </c>
      <c r="P19" s="242">
        <f>'RFG vs SS'!Q37</f>
        <v>-47040.771936451201</v>
      </c>
      <c r="Q19" s="240">
        <f>'RFG vs SS'!R37</f>
        <v>-7.1498089443656571E-2</v>
      </c>
    </row>
    <row r="20" spans="2:17" s="160" customFormat="1" ht="15" thickBot="1" x14ac:dyDescent="0.3">
      <c r="B20" s="437"/>
      <c r="C20" s="161" t="s">
        <v>283</v>
      </c>
      <c r="D20" s="229">
        <f>'RFG vs SS'!E38</f>
        <v>120727.48038516653</v>
      </c>
      <c r="E20" s="229">
        <f>'RFG vs SS'!F38</f>
        <v>114607.48230040209</v>
      </c>
      <c r="F20" s="243">
        <f>'RFG vs SS'!G38</f>
        <v>18.726718654653485</v>
      </c>
      <c r="G20" s="244">
        <f>'RFG vs SS'!H38</f>
        <v>4.6923951223371549</v>
      </c>
      <c r="H20" s="245">
        <f>'RFG vs SS'!I38</f>
        <v>4.4650220723853105</v>
      </c>
      <c r="I20" s="246">
        <f>'RFG vs SS'!J38</f>
        <v>0.24174561698993155</v>
      </c>
      <c r="J20" s="244">
        <f>'RFG vs SS'!K38</f>
        <v>-3.8641278947378308</v>
      </c>
      <c r="K20" s="247">
        <f>'RFG vs SS'!L38</f>
        <v>-0.94112200088497022</v>
      </c>
      <c r="L20" s="248">
        <f>'RFG vs SS'!M38</f>
        <v>29185.339233351944</v>
      </c>
      <c r="M20" s="249">
        <f>'RFG vs SS'!N38</f>
        <v>4057.4012052929393</v>
      </c>
      <c r="N20" s="250">
        <f>'RFG vs SS'!O38</f>
        <v>0.16146972349113006</v>
      </c>
      <c r="O20" s="251">
        <f>'RFG vs SS'!P38</f>
        <v>18744.068941712379</v>
      </c>
      <c r="P20" s="252">
        <f>'RFG vs SS'!Q38</f>
        <v>13554.004490677373</v>
      </c>
      <c r="Q20" s="250">
        <f>'RFG vs SS'!R38</f>
        <v>2.6115291281160151</v>
      </c>
    </row>
    <row r="21" spans="2:17" x14ac:dyDescent="0.25">
      <c r="B21" s="438" t="s">
        <v>284</v>
      </c>
      <c r="C21" s="13" t="s">
        <v>31</v>
      </c>
      <c r="D21" s="162">
        <f>'Fat Content'!D45</f>
        <v>3034.1203949451447</v>
      </c>
      <c r="E21" s="32">
        <f>'Fat Content'!E45</f>
        <v>-1798.4290924072266</v>
      </c>
      <c r="F21" s="196">
        <f>'Fat Content'!F45</f>
        <v>-0.37214913103611885</v>
      </c>
      <c r="G21" s="204">
        <f>'Fat Content'!G45</f>
        <v>0.11792917152252254</v>
      </c>
      <c r="H21" s="219">
        <f>'Fat Content'!H45</f>
        <v>-6.1611982047106897E-2</v>
      </c>
      <c r="I21" s="200">
        <f>'Fat Content'!I45</f>
        <v>4.2289559683082141</v>
      </c>
      <c r="J21" s="204">
        <f>'Fat Content'!J45</f>
        <v>0.78599609498349077</v>
      </c>
      <c r="K21" s="186">
        <f>'Fat Content'!K45</f>
        <v>0.22829080904288523</v>
      </c>
      <c r="L21" s="187">
        <f>'Fat Content'!L45</f>
        <v>12831.161552768946</v>
      </c>
      <c r="M21" s="188">
        <f>'Fat Content'!M45</f>
        <v>-3807.1124180412298</v>
      </c>
      <c r="N21" s="189">
        <f>'Fat Content'!N45</f>
        <v>-0.22881654820207581</v>
      </c>
      <c r="O21" s="31">
        <f>'Fat Content'!O45</f>
        <v>1910.1590362787247</v>
      </c>
      <c r="P21" s="32">
        <f>'Fat Content'!P45</f>
        <v>-955.07693099975586</v>
      </c>
      <c r="Q21" s="189">
        <f>'Fat Content'!Q45</f>
        <v>-0.33333273137253244</v>
      </c>
    </row>
    <row r="22" spans="2:17" x14ac:dyDescent="0.25">
      <c r="B22" s="439"/>
      <c r="C22" s="18" t="s">
        <v>217</v>
      </c>
      <c r="D22" s="27">
        <f>'Fat Content'!D46</f>
        <v>42736.730439133942</v>
      </c>
      <c r="E22" s="309">
        <f>'Fat Content'!E46</f>
        <v>-2028.8978940538655</v>
      </c>
      <c r="F22" s="310">
        <f>'Fat Content'!F46</f>
        <v>-4.5322672094601328E-2</v>
      </c>
      <c r="G22" s="311">
        <f>'Fat Content'!G46</f>
        <v>1.661076871789577</v>
      </c>
      <c r="H22" s="215">
        <f>'Fat Content'!H46</f>
        <v>-2.0768263245918295E-3</v>
      </c>
      <c r="I22" s="312">
        <f>'Fat Content'!I46</f>
        <v>3.0894422814979654</v>
      </c>
      <c r="J22" s="311">
        <f>'Fat Content'!J46</f>
        <v>-0.20176364536586533</v>
      </c>
      <c r="K22" s="313">
        <f>'Fat Content'!K46</f>
        <v>-6.1303865467368254E-2</v>
      </c>
      <c r="L22" s="180">
        <f>'Fat Content'!L46</f>
        <v>132032.66199164151</v>
      </c>
      <c r="M22" s="314">
        <f>'Fat Content'!M46</f>
        <v>-15300.23929832963</v>
      </c>
      <c r="N22" s="173">
        <f>'Fat Content'!N46</f>
        <v>-0.10384808256926051</v>
      </c>
      <c r="O22" s="315">
        <f>'Fat Content'!O46</f>
        <v>28772.826422929764</v>
      </c>
      <c r="P22" s="309">
        <f>'Fat Content'!P46</f>
        <v>-5141.0253174037352</v>
      </c>
      <c r="Q22" s="173">
        <f>'Fat Content'!Q46</f>
        <v>-0.15159072336479995</v>
      </c>
    </row>
    <row r="23" spans="2:17" x14ac:dyDescent="0.25">
      <c r="B23" s="439"/>
      <c r="C23" s="18" t="s">
        <v>218</v>
      </c>
      <c r="D23" s="27">
        <f>'Fat Content'!D47</f>
        <v>77.39413595199585</v>
      </c>
      <c r="E23" s="309">
        <f>'Fat Content'!E47</f>
        <v>4.9924418926239014</v>
      </c>
      <c r="F23" s="310">
        <f>'Fat Content'!F47</f>
        <v>6.8954766286682775E-2</v>
      </c>
      <c r="G23" s="311">
        <f>'Fat Content'!G47</f>
        <v>3.008129258392648E-3</v>
      </c>
      <c r="H23" s="215">
        <f>'Fat Content'!H47</f>
        <v>3.1822743621040149E-4</v>
      </c>
      <c r="I23" s="312">
        <f>'Fat Content'!I47</f>
        <v>3.4052836472195667</v>
      </c>
      <c r="J23" s="311">
        <f>'Fat Content'!J47</f>
        <v>-3.9445340763308856E-3</v>
      </c>
      <c r="K23" s="313">
        <f>'Fat Content'!K47</f>
        <v>-1.1570167400269202E-3</v>
      </c>
      <c r="L23" s="180">
        <f>'Fat Content'!L47</f>
        <v>263.5489855480194</v>
      </c>
      <c r="M23" s="314">
        <f>'Fat Content'!M47</f>
        <v>16.715089787244779</v>
      </c>
      <c r="N23" s="173">
        <f>'Fat Content'!N47</f>
        <v>6.7717967727757428E-2</v>
      </c>
      <c r="O23" s="315">
        <f>'Fat Content'!O47</f>
        <v>38.697067975997925</v>
      </c>
      <c r="P23" s="309">
        <f>'Fat Content'!P47</f>
        <v>2.4962209463119507</v>
      </c>
      <c r="Q23" s="173">
        <f>'Fat Content'!Q47</f>
        <v>6.8954766286682775E-2</v>
      </c>
    </row>
    <row r="24" spans="2:17" ht="15" thickBot="1" x14ac:dyDescent="0.3">
      <c r="B24" s="440"/>
      <c r="C24" s="21" t="s">
        <v>219</v>
      </c>
      <c r="D24" s="316">
        <f>'Fat Content'!D48</f>
        <v>2526984.5459104511</v>
      </c>
      <c r="E24" s="317">
        <f>'Fat Content'!E48</f>
        <v>-114955.90150210913</v>
      </c>
      <c r="F24" s="318">
        <f>'Fat Content'!F48</f>
        <v>-4.3511920041458013E-2</v>
      </c>
      <c r="G24" s="319">
        <f>'Fat Content'!G48</f>
        <v>98.217985827429601</v>
      </c>
      <c r="H24" s="320">
        <f>'Fat Content'!H48</f>
        <v>6.337058093556891E-2</v>
      </c>
      <c r="I24" s="321">
        <f>'Fat Content'!I48</f>
        <v>2.666187526576584</v>
      </c>
      <c r="J24" s="319">
        <f>'Fat Content'!J48</f>
        <v>-7.4422610013439083E-2</v>
      </c>
      <c r="K24" s="322">
        <f>'Fat Content'!K48</f>
        <v>-2.7155489582344854E-2</v>
      </c>
      <c r="L24" s="323">
        <f>'Fat Content'!L48</f>
        <v>6737414.6761582382</v>
      </c>
      <c r="M24" s="324">
        <f>'Fat Content'!M48</f>
        <v>-503114.09428780526</v>
      </c>
      <c r="N24" s="325">
        <f>'Fat Content'!N48</f>
        <v>-6.9485822132409197E-2</v>
      </c>
      <c r="O24" s="326">
        <f>'Fat Content'!O48</f>
        <v>1525349.0924944878</v>
      </c>
      <c r="P24" s="317">
        <f>'Fat Content'!P48</f>
        <v>-143593.18256347696</v>
      </c>
      <c r="Q24" s="325">
        <f>'Fat Content'!Q48</f>
        <v>-8.6038435666380239E-2</v>
      </c>
    </row>
    <row r="25" spans="2:17" ht="15" thickBot="1" x14ac:dyDescent="0.3">
      <c r="B25" s="438" t="s">
        <v>198</v>
      </c>
      <c r="C25" s="158" t="s">
        <v>198</v>
      </c>
      <c r="D25" s="163">
        <f>Flavors!D180</f>
        <v>1155858.9731686935</v>
      </c>
      <c r="E25" s="164">
        <f>Flavors!E180</f>
        <v>57427.209743310697</v>
      </c>
      <c r="F25" s="177">
        <f>Flavors!F180</f>
        <v>5.2281089873282574E-2</v>
      </c>
      <c r="G25" s="201">
        <f>Flavors!G180</f>
        <v>44.92553800098036</v>
      </c>
      <c r="H25" s="216">
        <f>Flavors!H180</f>
        <v>4.1160840183448286</v>
      </c>
      <c r="I25" s="197">
        <f>Flavors!I180</f>
        <v>2.5512852367411685</v>
      </c>
      <c r="J25" s="201">
        <f>Flavors!J180</f>
        <v>-0.29214329575724518</v>
      </c>
      <c r="K25" s="191">
        <f>Flavors!K180</f>
        <v>-0.10274332286472129</v>
      </c>
      <c r="L25" s="192">
        <f>Flavors!L180</f>
        <v>2948925.934000094</v>
      </c>
      <c r="M25" s="176">
        <f>Flavors!M180</f>
        <v>-174386.28312618705</v>
      </c>
      <c r="N25" s="178">
        <f>Flavors!N180</f>
        <v>-5.5833765888008979E-2</v>
      </c>
      <c r="O25" s="182">
        <f>Flavors!O180</f>
        <v>634942.24077224731</v>
      </c>
      <c r="P25" s="164">
        <f>Flavors!P180</f>
        <v>-31980.497439951636</v>
      </c>
      <c r="Q25" s="178">
        <f>Flavors!Q180</f>
        <v>-4.7952327320074373E-2</v>
      </c>
    </row>
    <row r="26" spans="2:17" x14ac:dyDescent="0.25">
      <c r="B26" s="439"/>
      <c r="C26" s="221" t="s">
        <v>31</v>
      </c>
      <c r="D26" s="327">
        <f>Flavors!D181</f>
        <v>19456.775112271309</v>
      </c>
      <c r="E26" s="328">
        <f>Flavors!E181</f>
        <v>1559.6181403708324</v>
      </c>
      <c r="F26" s="329">
        <f>Flavors!F181</f>
        <v>8.7143345885579412E-2</v>
      </c>
      <c r="G26" s="330">
        <f>Flavors!G181</f>
        <v>0.75623939422867714</v>
      </c>
      <c r="H26" s="331">
        <f>Flavors!H181</f>
        <v>9.1315792978145849E-2</v>
      </c>
      <c r="I26" s="332">
        <f>Flavors!I181</f>
        <v>3.3608287782147919</v>
      </c>
      <c r="J26" s="330">
        <f>Flavors!J181</f>
        <v>7.0134002059328626E-2</v>
      </c>
      <c r="K26" s="333">
        <f>Flavors!K181</f>
        <v>2.1312825050661965E-2</v>
      </c>
      <c r="L26" s="334">
        <f>Flavors!L181</f>
        <v>65390.889728574752</v>
      </c>
      <c r="M26" s="335">
        <f>Flavors!M181</f>
        <v>6496.8087731075284</v>
      </c>
      <c r="N26" s="336">
        <f>Flavors!N181</f>
        <v>0.1103134418214301</v>
      </c>
      <c r="O26" s="337">
        <f>Flavors!O181</f>
        <v>11112.301381587982</v>
      </c>
      <c r="P26" s="328">
        <f>Flavors!P181</f>
        <v>184.90402579307556</v>
      </c>
      <c r="Q26" s="336">
        <f>Flavors!Q181</f>
        <v>1.6921140485023099E-2</v>
      </c>
    </row>
    <row r="27" spans="2:17" x14ac:dyDescent="0.25">
      <c r="B27" s="439"/>
      <c r="C27" s="18" t="s">
        <v>199</v>
      </c>
      <c r="D27" s="286">
        <f>Flavors!D182</f>
        <v>520.6226806640625</v>
      </c>
      <c r="E27" s="287">
        <f>Flavors!E182</f>
        <v>331.36174464225769</v>
      </c>
      <c r="F27" s="288">
        <f>Flavors!F182</f>
        <v>1.7508195383968799</v>
      </c>
      <c r="G27" s="289">
        <f>Flavors!G182</f>
        <v>2.0235387332959712E-2</v>
      </c>
      <c r="H27" s="290">
        <f>Flavors!H182</f>
        <v>1.3203875939655906E-2</v>
      </c>
      <c r="I27" s="291">
        <f>Flavors!I182</f>
        <v>3.2780908115347649</v>
      </c>
      <c r="J27" s="289">
        <f>Flavors!J182</f>
        <v>0.37945327216161351</v>
      </c>
      <c r="K27" s="292">
        <f>Flavors!K182</f>
        <v>0.13090745807551801</v>
      </c>
      <c r="L27" s="293">
        <f>Flavors!L182</f>
        <v>1706.6484257614613</v>
      </c>
      <c r="M27" s="294">
        <f>Flavors!M182</f>
        <v>1158.0495718717575</v>
      </c>
      <c r="N27" s="295">
        <f>Flavors!N182</f>
        <v>2.1109223317928847</v>
      </c>
      <c r="O27" s="296">
        <f>Flavors!O182</f>
        <v>260.31134033203125</v>
      </c>
      <c r="P27" s="287">
        <f>Flavors!P182</f>
        <v>165.68087232112885</v>
      </c>
      <c r="Q27" s="295">
        <f>Flavors!Q182</f>
        <v>1.7508195383968799</v>
      </c>
    </row>
    <row r="28" spans="2:17" x14ac:dyDescent="0.25">
      <c r="B28" s="439"/>
      <c r="C28" s="18" t="s">
        <v>200</v>
      </c>
      <c r="D28" s="286">
        <f>Flavors!D183</f>
        <v>130005.76943001151</v>
      </c>
      <c r="E28" s="287">
        <f>Flavors!E183</f>
        <v>99360.610428420841</v>
      </c>
      <c r="F28" s="288">
        <f>Flavors!F183</f>
        <v>3.2422938456042409</v>
      </c>
      <c r="G28" s="289">
        <f>Flavors!G183</f>
        <v>5.0530205418254441</v>
      </c>
      <c r="H28" s="290">
        <f>Flavors!H183</f>
        <v>3.9144771678009924</v>
      </c>
      <c r="I28" s="291">
        <f>Flavors!I183</f>
        <v>0.80428515294907366</v>
      </c>
      <c r="J28" s="289">
        <f>Flavors!J183</f>
        <v>-2.7315828199229317</v>
      </c>
      <c r="K28" s="292">
        <f>Flavors!K183</f>
        <v>-0.77253529851234981</v>
      </c>
      <c r="L28" s="293">
        <f>Flavors!L183</f>
        <v>104561.71015027881</v>
      </c>
      <c r="M28" s="294">
        <f>Flavors!M183</f>
        <v>-3795.5260870158818</v>
      </c>
      <c r="N28" s="295">
        <f>Flavors!N183</f>
        <v>-3.5027896786735568E-2</v>
      </c>
      <c r="O28" s="296">
        <f>Flavors!O183</f>
        <v>29538.80604493618</v>
      </c>
      <c r="P28" s="287">
        <f>Flavors!P183</f>
        <v>8903.3340421011708</v>
      </c>
      <c r="Q28" s="295">
        <f>Flavors!Q183</f>
        <v>0.43145773650721359</v>
      </c>
    </row>
    <row r="29" spans="2:17" x14ac:dyDescent="0.25">
      <c r="B29" s="439"/>
      <c r="C29" s="18" t="s">
        <v>201</v>
      </c>
      <c r="D29" s="286">
        <f>Flavors!D184</f>
        <v>6179.4438055604696</v>
      </c>
      <c r="E29" s="287">
        <f>Flavors!E184</f>
        <v>-2597.4197490438819</v>
      </c>
      <c r="F29" s="288">
        <f>Flavors!F184</f>
        <v>-0.29593940168766469</v>
      </c>
      <c r="G29" s="289">
        <f>Flavors!G184</f>
        <v>0.24018054447470441</v>
      </c>
      <c r="H29" s="290">
        <f>Flavors!H184</f>
        <v>-8.590162218309591E-2</v>
      </c>
      <c r="I29" s="291">
        <f>Flavors!I184</f>
        <v>3.5651118376826276</v>
      </c>
      <c r="J29" s="289">
        <f>Flavors!J184</f>
        <v>4.7597896779774995E-2</v>
      </c>
      <c r="K29" s="292">
        <f>Flavors!K184</f>
        <v>1.3531686747930238E-2</v>
      </c>
      <c r="L29" s="293">
        <f>Flavors!L184</f>
        <v>22030.408261498214</v>
      </c>
      <c r="M29" s="294">
        <f>Flavors!M184</f>
        <v>-8842.3316492247577</v>
      </c>
      <c r="N29" s="295">
        <f>Flavors!N184</f>
        <v>-0.28641227421974191</v>
      </c>
      <c r="O29" s="296">
        <f>Flavors!O184</f>
        <v>3341.5783631801605</v>
      </c>
      <c r="P29" s="287">
        <f>Flavors!P184</f>
        <v>-1252.3522502183914</v>
      </c>
      <c r="Q29" s="295">
        <f>Flavors!Q184</f>
        <v>-0.27261017973711005</v>
      </c>
    </row>
    <row r="30" spans="2:17" x14ac:dyDescent="0.25">
      <c r="B30" s="439"/>
      <c r="C30" s="18" t="s">
        <v>202</v>
      </c>
      <c r="D30" s="286">
        <f>Flavors!D185</f>
        <v>48.718245983123779</v>
      </c>
      <c r="E30" s="287">
        <f>Flavors!E185</f>
        <v>-195.0184386074543</v>
      </c>
      <c r="F30" s="288">
        <f>Flavors!F185</f>
        <v>-0.80011935394559375</v>
      </c>
      <c r="G30" s="289">
        <f>Flavors!G185</f>
        <v>1.8935644071316165E-3</v>
      </c>
      <c r="H30" s="290">
        <f>Flavors!H185</f>
        <v>-7.1618556425044801E-3</v>
      </c>
      <c r="I30" s="291">
        <f>Flavors!I185</f>
        <v>3.2291022349150209</v>
      </c>
      <c r="J30" s="289">
        <f>Flavors!J185</f>
        <v>-0.48265955686230999</v>
      </c>
      <c r="K30" s="292">
        <f>Flavors!K185</f>
        <v>-0.13003516495362016</v>
      </c>
      <c r="L30" s="293">
        <f>Flavors!L185</f>
        <v>157.31619698524474</v>
      </c>
      <c r="M30" s="294">
        <f>Flavors!M185</f>
        <v>-747.37631613254553</v>
      </c>
      <c r="N30" s="295">
        <f>Flavors!N185</f>
        <v>-0.82611086672631473</v>
      </c>
      <c r="O30" s="296">
        <f>Flavors!O185</f>
        <v>24.35912299156189</v>
      </c>
      <c r="P30" s="287">
        <f>Flavors!P185</f>
        <v>-112.1863842010498</v>
      </c>
      <c r="Q30" s="295">
        <f>Flavors!Q185</f>
        <v>-0.82160436112188739</v>
      </c>
    </row>
    <row r="31" spans="2:17" x14ac:dyDescent="0.25">
      <c r="B31" s="439"/>
      <c r="C31" s="18" t="s">
        <v>203</v>
      </c>
      <c r="D31" s="286">
        <f>Flavors!D186</f>
        <v>84.292629957199097</v>
      </c>
      <c r="E31" s="287">
        <f>Flavors!E186</f>
        <v>-908.34805750846863</v>
      </c>
      <c r="F31" s="288">
        <f>Flavors!F186</f>
        <v>-0.91508243514336651</v>
      </c>
      <c r="G31" s="289">
        <f>Flavors!G186</f>
        <v>3.2762576043020779E-3</v>
      </c>
      <c r="H31" s="290">
        <f>Flavors!H186</f>
        <v>-3.3602796521096649E-2</v>
      </c>
      <c r="I31" s="291">
        <f>Flavors!I186</f>
        <v>2.9676817886005957</v>
      </c>
      <c r="J31" s="289">
        <f>Flavors!J186</f>
        <v>-0.23308735541892789</v>
      </c>
      <c r="K31" s="292">
        <f>Flavors!K186</f>
        <v>-7.282229518315618E-2</v>
      </c>
      <c r="L31" s="293">
        <f>Flavors!L186</f>
        <v>250.15370283722876</v>
      </c>
      <c r="M31" s="294">
        <f>Flavors!M186</f>
        <v>-2927.0599807012081</v>
      </c>
      <c r="N31" s="295">
        <f>Flavors!N186</f>
        <v>-0.92126632711759116</v>
      </c>
      <c r="O31" s="296">
        <f>Flavors!O186</f>
        <v>42.146314978599548</v>
      </c>
      <c r="P31" s="287">
        <f>Flavors!P186</f>
        <v>-454.17402875423431</v>
      </c>
      <c r="Q31" s="295">
        <f>Flavors!Q186</f>
        <v>-0.91508243514336651</v>
      </c>
    </row>
    <row r="32" spans="2:17" x14ac:dyDescent="0.25">
      <c r="B32" s="439"/>
      <c r="C32" s="18" t="s">
        <v>204</v>
      </c>
      <c r="D32" s="286">
        <f>Flavors!D187</f>
        <v>289103.07490966853</v>
      </c>
      <c r="E32" s="287">
        <f>Flavors!E187</f>
        <v>-17503.880532915704</v>
      </c>
      <c r="F32" s="288">
        <f>Flavors!F187</f>
        <v>-5.7088987128974353E-2</v>
      </c>
      <c r="G32" s="289">
        <f>Flavors!G187</f>
        <v>11.236761127050588</v>
      </c>
      <c r="H32" s="290">
        <f>Flavors!H187</f>
        <v>-0.15444482266710935</v>
      </c>
      <c r="I32" s="291">
        <f>Flavors!I187</f>
        <v>2.6804078213627367</v>
      </c>
      <c r="J32" s="289">
        <f>Flavors!J187</f>
        <v>-9.6265624364404889E-2</v>
      </c>
      <c r="K32" s="292">
        <f>Flavors!K187</f>
        <v>-3.466940792499109E-2</v>
      </c>
      <c r="L32" s="293">
        <f>Flavors!L187</f>
        <v>774914.1431678927</v>
      </c>
      <c r="M32" s="294">
        <f>Flavors!M187</f>
        <v>-76433.24828477588</v>
      </c>
      <c r="N32" s="295">
        <f>Flavors!N187</f>
        <v>-8.9779153671166512E-2</v>
      </c>
      <c r="O32" s="296">
        <f>Flavors!O187</f>
        <v>172634.99682784081</v>
      </c>
      <c r="P32" s="287">
        <f>Flavors!P187</f>
        <v>-15963.816922741709</v>
      </c>
      <c r="Q32" s="295">
        <f>Flavors!Q187</f>
        <v>-8.4644312470880542E-2</v>
      </c>
    </row>
    <row r="33" spans="2:17" x14ac:dyDescent="0.25">
      <c r="B33" s="439"/>
      <c r="C33" s="18" t="s">
        <v>205</v>
      </c>
      <c r="D33" s="286">
        <f>Flavors!D188</f>
        <v>64990.126657485962</v>
      </c>
      <c r="E33" s="287">
        <f>Flavors!E188</f>
        <v>11250.571767469024</v>
      </c>
      <c r="F33" s="288">
        <f>Flavors!F188</f>
        <v>0.20935364631311851</v>
      </c>
      <c r="G33" s="289">
        <f>Flavors!G188</f>
        <v>2.526014395021952</v>
      </c>
      <c r="H33" s="290">
        <f>Flavors!H188</f>
        <v>0.52945715282013373</v>
      </c>
      <c r="I33" s="291">
        <f>Flavors!I188</f>
        <v>1.9934042679840598</v>
      </c>
      <c r="J33" s="289">
        <f>Flavors!J188</f>
        <v>-3.8732065090060885E-2</v>
      </c>
      <c r="K33" s="292">
        <f>Flavors!K188</f>
        <v>-1.9059776876027227E-2</v>
      </c>
      <c r="L33" s="293">
        <f>Flavors!L188</f>
        <v>129551.59585585713</v>
      </c>
      <c r="M33" s="294">
        <f>Flavors!M188</f>
        <v>20345.493840622672</v>
      </c>
      <c r="N33" s="295">
        <f>Flavors!N188</f>
        <v>0.1863036356501804</v>
      </c>
      <c r="O33" s="296">
        <f>Flavors!O188</f>
        <v>32495.063328742981</v>
      </c>
      <c r="P33" s="287">
        <f>Flavors!P188</f>
        <v>5629.6173542836186</v>
      </c>
      <c r="Q33" s="295">
        <f>Flavors!Q188</f>
        <v>0.20954862836208354</v>
      </c>
    </row>
    <row r="34" spans="2:17" x14ac:dyDescent="0.25">
      <c r="B34" s="439"/>
      <c r="C34" s="18" t="s">
        <v>206</v>
      </c>
      <c r="D34" s="286">
        <f>Flavors!D189</f>
        <v>0</v>
      </c>
      <c r="E34" s="287">
        <f>Flavors!E189</f>
        <v>0</v>
      </c>
      <c r="F34" s="288">
        <f>Flavors!F189</f>
        <v>0</v>
      </c>
      <c r="G34" s="289">
        <f>Flavors!G189</f>
        <v>0</v>
      </c>
      <c r="H34" s="290">
        <f>Flavors!H189</f>
        <v>0</v>
      </c>
      <c r="I34" s="291">
        <f>Flavors!I189</f>
        <v>0</v>
      </c>
      <c r="J34" s="289">
        <f>Flavors!J189</f>
        <v>0</v>
      </c>
      <c r="K34" s="292">
        <f>Flavors!K189</f>
        <v>0</v>
      </c>
      <c r="L34" s="293">
        <f>Flavors!L189</f>
        <v>0</v>
      </c>
      <c r="M34" s="294">
        <f>Flavors!M189</f>
        <v>0</v>
      </c>
      <c r="N34" s="295">
        <f>Flavors!N189</f>
        <v>0</v>
      </c>
      <c r="O34" s="296">
        <f>Flavors!O189</f>
        <v>0</v>
      </c>
      <c r="P34" s="287">
        <f>Flavors!P189</f>
        <v>0</v>
      </c>
      <c r="Q34" s="295">
        <f>Flavors!Q189</f>
        <v>0</v>
      </c>
    </row>
    <row r="35" spans="2:17" x14ac:dyDescent="0.25">
      <c r="B35" s="439"/>
      <c r="C35" s="18" t="s">
        <v>207</v>
      </c>
      <c r="D35" s="286">
        <f>Flavors!D190</f>
        <v>0</v>
      </c>
      <c r="E35" s="287">
        <f>Flavors!E190</f>
        <v>0</v>
      </c>
      <c r="F35" s="288">
        <f>Flavors!F190</f>
        <v>0</v>
      </c>
      <c r="G35" s="289">
        <f>Flavors!G190</f>
        <v>0</v>
      </c>
      <c r="H35" s="290">
        <f>Flavors!H190</f>
        <v>0</v>
      </c>
      <c r="I35" s="291">
        <f>Flavors!I190</f>
        <v>0</v>
      </c>
      <c r="J35" s="289">
        <f>Flavors!J190</f>
        <v>0</v>
      </c>
      <c r="K35" s="292">
        <f>Flavors!K190</f>
        <v>0</v>
      </c>
      <c r="L35" s="293">
        <f>Flavors!L190</f>
        <v>0</v>
      </c>
      <c r="M35" s="294">
        <f>Flavors!M190</f>
        <v>0</v>
      </c>
      <c r="N35" s="295">
        <f>Flavors!N190</f>
        <v>0</v>
      </c>
      <c r="O35" s="296">
        <f>Flavors!O190</f>
        <v>0</v>
      </c>
      <c r="P35" s="287">
        <f>Flavors!P190</f>
        <v>0</v>
      </c>
      <c r="Q35" s="295">
        <f>Flavors!Q190</f>
        <v>0</v>
      </c>
    </row>
    <row r="36" spans="2:17" x14ac:dyDescent="0.25">
      <c r="B36" s="439"/>
      <c r="C36" s="18" t="s">
        <v>208</v>
      </c>
      <c r="D36" s="286">
        <f>Flavors!D191</f>
        <v>4285.9847007414819</v>
      </c>
      <c r="E36" s="287">
        <f>Flavors!E191</f>
        <v>-846.48463696031558</v>
      </c>
      <c r="F36" s="288">
        <f>Flavors!F191</f>
        <v>-0.16492736366533309</v>
      </c>
      <c r="G36" s="289">
        <f>Flavors!G191</f>
        <v>0.16658621251770986</v>
      </c>
      <c r="H36" s="290">
        <f>Flavors!H191</f>
        <v>-2.4097704525133073E-2</v>
      </c>
      <c r="I36" s="291">
        <f>Flavors!I191</f>
        <v>3.3337746068460463</v>
      </c>
      <c r="J36" s="289">
        <f>Flavors!J191</f>
        <v>0.26721138446184467</v>
      </c>
      <c r="K36" s="292">
        <f>Flavors!K191</f>
        <v>8.7137086400616348E-2</v>
      </c>
      <c r="L36" s="293">
        <f>Flavors!L191</f>
        <v>14288.506960662604</v>
      </c>
      <c r="M36" s="294">
        <f>Flavors!M191</f>
        <v>-1450.5347503483299</v>
      </c>
      <c r="N36" s="295">
        <f>Flavors!N191</f>
        <v>-9.2161567202248718E-2</v>
      </c>
      <c r="O36" s="296">
        <f>Flavors!O191</f>
        <v>2144.1822202205658</v>
      </c>
      <c r="P36" s="287">
        <f>Flavors!P191</f>
        <v>-422.05244863033295</v>
      </c>
      <c r="Q36" s="295">
        <f>Flavors!Q191</f>
        <v>-0.16446369996993238</v>
      </c>
    </row>
    <row r="37" spans="2:17" x14ac:dyDescent="0.25">
      <c r="B37" s="439"/>
      <c r="C37" s="18" t="s">
        <v>209</v>
      </c>
      <c r="D37" s="286">
        <f>Flavors!D192</f>
        <v>1410794.3739062268</v>
      </c>
      <c r="E37" s="287">
        <f>Flavors!E192</f>
        <v>-173608.02604094381</v>
      </c>
      <c r="F37" s="288">
        <f>Flavors!F192</f>
        <v>-0.10957319052706085</v>
      </c>
      <c r="G37" s="289">
        <f>Flavors!G192</f>
        <v>54.834281454544971</v>
      </c>
      <c r="H37" s="290">
        <f>Flavors!H192</f>
        <v>-4.0301823961616279</v>
      </c>
      <c r="I37" s="291">
        <f>Flavors!I192</f>
        <v>2.7726122096703243</v>
      </c>
      <c r="J37" s="289">
        <f>Flavors!J192</f>
        <v>8.9858243438444063E-2</v>
      </c>
      <c r="K37" s="292">
        <f>Flavors!K192</f>
        <v>3.3494776103026841E-2</v>
      </c>
      <c r="L37" s="293">
        <f>Flavors!L192</f>
        <v>3911585.7064266051</v>
      </c>
      <c r="M37" s="294">
        <f>Flavors!M192</f>
        <v>-338976.11613897653</v>
      </c>
      <c r="N37" s="295">
        <f>Flavors!N192</f>
        <v>-7.9748543907632224E-2</v>
      </c>
      <c r="O37" s="296">
        <f>Flavors!O192</f>
        <v>917786.95588624477</v>
      </c>
      <c r="P37" s="287">
        <f>Flavors!P192</f>
        <v>-116453.93890076387</v>
      </c>
      <c r="Q37" s="295">
        <f>Flavors!Q192</f>
        <v>-0.11259846665098885</v>
      </c>
    </row>
    <row r="38" spans="2:17" x14ac:dyDescent="0.25">
      <c r="B38" s="439"/>
      <c r="C38" s="18" t="s">
        <v>210</v>
      </c>
      <c r="D38" s="286">
        <f>Flavors!D193</f>
        <v>9915.1816945970058</v>
      </c>
      <c r="E38" s="287">
        <f>Flavors!E193</f>
        <v>-2754.9240085492856</v>
      </c>
      <c r="F38" s="288">
        <f>Flavors!F193</f>
        <v>-0.21743496645534471</v>
      </c>
      <c r="G38" s="289">
        <f>Flavors!G193</f>
        <v>0.38537994889297927</v>
      </c>
      <c r="H38" s="290">
        <f>Flavors!H193</f>
        <v>-8.5345782885989652E-2</v>
      </c>
      <c r="I38" s="291">
        <f>Flavors!I193</f>
        <v>3.3164105393355077</v>
      </c>
      <c r="J38" s="289">
        <f>Flavors!J193</f>
        <v>0.35921256741754082</v>
      </c>
      <c r="K38" s="292">
        <f>Flavors!K193</f>
        <v>0.12147058493502357</v>
      </c>
      <c r="L38" s="293">
        <f>Flavors!L193</f>
        <v>32882.813071388009</v>
      </c>
      <c r="M38" s="294">
        <f>Flavors!M193</f>
        <v>-4585.1978179424696</v>
      </c>
      <c r="N38" s="295">
        <f>Flavors!N193</f>
        <v>-0.1223763340809791</v>
      </c>
      <c r="O38" s="296">
        <f>Flavors!O193</f>
        <v>4967.3598521947861</v>
      </c>
      <c r="P38" s="287">
        <f>Flavors!P193</f>
        <v>-1514.0020184440282</v>
      </c>
      <c r="Q38" s="295">
        <f>Flavors!Q193</f>
        <v>-0.23359319363151151</v>
      </c>
    </row>
    <row r="39" spans="2:17" x14ac:dyDescent="0.25">
      <c r="B39" s="439"/>
      <c r="C39" s="18" t="s">
        <v>211</v>
      </c>
      <c r="D39" s="286">
        <f>Flavors!D194</f>
        <v>0</v>
      </c>
      <c r="E39" s="287">
        <f>Flavors!E194</f>
        <v>0</v>
      </c>
      <c r="F39" s="288">
        <f>Flavors!F194</f>
        <v>0</v>
      </c>
      <c r="G39" s="289">
        <f>Flavors!G194</f>
        <v>0</v>
      </c>
      <c r="H39" s="290">
        <f>Flavors!H194</f>
        <v>0</v>
      </c>
      <c r="I39" s="291">
        <f>Flavors!I194</f>
        <v>0</v>
      </c>
      <c r="J39" s="289">
        <f>Flavors!J194</f>
        <v>0</v>
      </c>
      <c r="K39" s="292">
        <f>Flavors!K194</f>
        <v>0</v>
      </c>
      <c r="L39" s="293">
        <f>Flavors!L194</f>
        <v>0</v>
      </c>
      <c r="M39" s="294">
        <f>Flavors!M194</f>
        <v>0</v>
      </c>
      <c r="N39" s="295">
        <f>Flavors!N194</f>
        <v>0</v>
      </c>
      <c r="O39" s="296">
        <f>Flavors!O194</f>
        <v>0</v>
      </c>
      <c r="P39" s="287">
        <f>Flavors!P194</f>
        <v>0</v>
      </c>
      <c r="Q39" s="295">
        <f>Flavors!Q194</f>
        <v>0</v>
      </c>
    </row>
    <row r="40" spans="2:17" x14ac:dyDescent="0.25">
      <c r="B40" s="439"/>
      <c r="C40" s="18" t="s">
        <v>212</v>
      </c>
      <c r="D40" s="286">
        <f>Flavors!D195</f>
        <v>41027.97240909934</v>
      </c>
      <c r="E40" s="287">
        <f>Flavors!E195</f>
        <v>-4307.1045674706693</v>
      </c>
      <c r="F40" s="288">
        <f>Flavors!F195</f>
        <v>-9.5006005387322026E-2</v>
      </c>
      <c r="G40" s="289">
        <f>Flavors!G195</f>
        <v>1.5946614391158576</v>
      </c>
      <c r="H40" s="290">
        <f>Flavors!H195</f>
        <v>-8.9648683076135827E-2</v>
      </c>
      <c r="I40" s="291">
        <f>Flavors!I195</f>
        <v>3.2304429260377217</v>
      </c>
      <c r="J40" s="289">
        <f>Flavors!J195</f>
        <v>6.9396707480997133E-2</v>
      </c>
      <c r="K40" s="292">
        <f>Flavors!K195</f>
        <v>2.1953714904137781E-2</v>
      </c>
      <c r="L40" s="293">
        <f>Flavors!L195</f>
        <v>132538.52323864578</v>
      </c>
      <c r="M40" s="294">
        <f>Flavors!M195</f>
        <v>-10767.750406118867</v>
      </c>
      <c r="N40" s="295">
        <f>Flavors!N195</f>
        <v>-7.5138025239638487E-2</v>
      </c>
      <c r="O40" s="296">
        <f>Flavors!O195</f>
        <v>20592.62632393837</v>
      </c>
      <c r="P40" s="287">
        <f>Flavors!P195</f>
        <v>-2056.6070952875016</v>
      </c>
      <c r="Q40" s="295">
        <f>Flavors!Q195</f>
        <v>-9.0802503432268228E-2</v>
      </c>
    </row>
    <row r="41" spans="2:17" x14ac:dyDescent="0.25">
      <c r="B41" s="439"/>
      <c r="C41" s="18" t="s">
        <v>213</v>
      </c>
      <c r="D41" s="286">
        <f>Flavors!D196</f>
        <v>0</v>
      </c>
      <c r="E41" s="287">
        <f>Flavors!E196</f>
        <v>0</v>
      </c>
      <c r="F41" s="288">
        <f>Flavors!F196</f>
        <v>0</v>
      </c>
      <c r="G41" s="289">
        <f>Flavors!G196</f>
        <v>0</v>
      </c>
      <c r="H41" s="290">
        <f>Flavors!H196</f>
        <v>0</v>
      </c>
      <c r="I41" s="291">
        <f>Flavors!I196</f>
        <v>0</v>
      </c>
      <c r="J41" s="289">
        <f>Flavors!J196</f>
        <v>0</v>
      </c>
      <c r="K41" s="292">
        <f>Flavors!K196</f>
        <v>0</v>
      </c>
      <c r="L41" s="293">
        <f>Flavors!L196</f>
        <v>0</v>
      </c>
      <c r="M41" s="294">
        <f>Flavors!M196</f>
        <v>0</v>
      </c>
      <c r="N41" s="295">
        <f>Flavors!N196</f>
        <v>0</v>
      </c>
      <c r="O41" s="296">
        <f>Flavors!O196</f>
        <v>0</v>
      </c>
      <c r="P41" s="287">
        <f>Flavors!P196</f>
        <v>0</v>
      </c>
      <c r="Q41" s="295">
        <f>Flavors!Q196</f>
        <v>0</v>
      </c>
    </row>
    <row r="42" spans="2:17" x14ac:dyDescent="0.25">
      <c r="B42" s="439"/>
      <c r="C42" s="18" t="s">
        <v>214</v>
      </c>
      <c r="D42" s="286">
        <f>Flavors!D197</f>
        <v>595515.86096609547</v>
      </c>
      <c r="E42" s="287">
        <f>Flavors!E197</f>
        <v>-29122.567520442419</v>
      </c>
      <c r="F42" s="288">
        <f>Flavors!F197</f>
        <v>-4.6623080156955259E-2</v>
      </c>
      <c r="G42" s="289">
        <f>Flavors!G197</f>
        <v>23.14631028790242</v>
      </c>
      <c r="H42" s="290">
        <f>Flavors!H197</f>
        <v>-6.0550667770201017E-2</v>
      </c>
      <c r="I42" s="291">
        <f>Flavors!I197</f>
        <v>2.8369910445682982</v>
      </c>
      <c r="J42" s="289">
        <f>Flavors!J197</f>
        <v>-3.4083252369681905E-2</v>
      </c>
      <c r="K42" s="292">
        <f>Flavors!K197</f>
        <v>-1.1871254048016772E-2</v>
      </c>
      <c r="L42" s="293">
        <f>Flavors!L197</f>
        <v>1689473.1644591927</v>
      </c>
      <c r="M42" s="294">
        <f>Flavors!M197</f>
        <v>-103910.17244823882</v>
      </c>
      <c r="N42" s="295">
        <f>Flavors!N197</f>
        <v>-5.7940859775927715E-2</v>
      </c>
      <c r="O42" s="296">
        <f>Flavors!O197</f>
        <v>360677.79114842415</v>
      </c>
      <c r="P42" s="287">
        <f>Flavors!P197</f>
        <v>-26622.882548822905</v>
      </c>
      <c r="Q42" s="295">
        <f>Flavors!Q197</f>
        <v>-6.8739572009198238E-2</v>
      </c>
    </row>
    <row r="43" spans="2:17" ht="15" thickBot="1" x14ac:dyDescent="0.3">
      <c r="B43" s="439"/>
      <c r="C43" s="21" t="s">
        <v>215</v>
      </c>
      <c r="D43" s="338">
        <f>Flavors!D198</f>
        <v>904.59373211860657</v>
      </c>
      <c r="E43" s="339">
        <f>Flavors!E198</f>
        <v>563.37542486190796</v>
      </c>
      <c r="F43" s="340">
        <f>Flavors!F198</f>
        <v>1.6510703349749651</v>
      </c>
      <c r="G43" s="341">
        <f>Flavors!G198</f>
        <v>3.5159445080340211E-2</v>
      </c>
      <c r="H43" s="342">
        <f>Flavors!H198</f>
        <v>2.2482341894065717E-2</v>
      </c>
      <c r="I43" s="343">
        <f>Flavors!I198</f>
        <v>3.5490728357119727</v>
      </c>
      <c r="J43" s="341">
        <f>Flavors!J198</f>
        <v>0.67631295827809312</v>
      </c>
      <c r="K43" s="344">
        <f>Flavors!K198</f>
        <v>0.23542272488232333</v>
      </c>
      <c r="L43" s="345">
        <f>Flavors!L198</f>
        <v>3210.4690420174597</v>
      </c>
      <c r="M43" s="346">
        <f>Flavors!M198</f>
        <v>2230.2307794845101</v>
      </c>
      <c r="N43" s="347">
        <f>Flavors!N198</f>
        <v>2.275192537089465</v>
      </c>
      <c r="O43" s="348">
        <f>Flavors!O198</f>
        <v>452.29686605930328</v>
      </c>
      <c r="P43" s="339">
        <f>Flavors!P198</f>
        <v>281.68771243095398</v>
      </c>
      <c r="Q43" s="347">
        <f>Flavors!Q198</f>
        <v>1.6510703349749651</v>
      </c>
    </row>
    <row r="44" spans="2:17" x14ac:dyDescent="0.25">
      <c r="B44" s="438" t="s">
        <v>285</v>
      </c>
      <c r="C44" s="24" t="s">
        <v>286</v>
      </c>
      <c r="D44" s="183">
        <f>'NB vs PL'!D27</f>
        <v>1840179.3911963673</v>
      </c>
      <c r="E44" s="23">
        <f>'NB vs PL'!E27</f>
        <v>-212754.08822593838</v>
      </c>
      <c r="F44" s="194">
        <f>'NB vs PL'!F27</f>
        <v>-0.10363418511047287</v>
      </c>
      <c r="G44" s="202">
        <f>'NB vs PL'!G27</f>
        <v>71.523473959091518</v>
      </c>
      <c r="H44" s="217">
        <f>'NB vs PL'!H27</f>
        <v>-4.7480771262823964</v>
      </c>
      <c r="I44" s="198">
        <f>'NB vs PL'!I27</f>
        <v>2.9724118545578144</v>
      </c>
      <c r="J44" s="202">
        <f>'NB vs PL'!J27</f>
        <v>-4.5359964769978944E-2</v>
      </c>
      <c r="K44" s="205">
        <f>'NB vs PL'!K27</f>
        <v>-1.5030945838735696E-2</v>
      </c>
      <c r="L44" s="207">
        <f>'NB vs PL'!L27</f>
        <v>5469771.0369050642</v>
      </c>
      <c r="M44" s="211">
        <f>'NB vs PL'!M27</f>
        <v>-725513.76425012387</v>
      </c>
      <c r="N44" s="209">
        <f>'NB vs PL'!N27</f>
        <v>-0.11710741112577146</v>
      </c>
      <c r="O44" s="22">
        <f>'NB vs PL'!O27</f>
        <v>1174759.9186624289</v>
      </c>
      <c r="P44" s="23">
        <f>'NB vs PL'!P27</f>
        <v>-199169.35194402537</v>
      </c>
      <c r="Q44" s="209">
        <f>'NB vs PL'!Q27</f>
        <v>-0.14496332249775257</v>
      </c>
    </row>
    <row r="45" spans="2:17" ht="15" thickBot="1" x14ac:dyDescent="0.3">
      <c r="B45" s="440"/>
      <c r="C45" s="25" t="s">
        <v>197</v>
      </c>
      <c r="D45" s="184">
        <f>'NB vs PL'!D28</f>
        <v>732653.39968411415</v>
      </c>
      <c r="E45" s="17">
        <f>'NB vs PL'!E28</f>
        <v>93975.852179261507</v>
      </c>
      <c r="F45" s="195">
        <f>'NB vs PL'!F28</f>
        <v>0.14714131183474471</v>
      </c>
      <c r="G45" s="203">
        <f>'NB vs PL'!G28</f>
        <v>28.476526040908553</v>
      </c>
      <c r="H45" s="218">
        <f>'NB vs PL'!H28</f>
        <v>4.748077126282503</v>
      </c>
      <c r="I45" s="199">
        <f>'NB vs PL'!I28</f>
        <v>1.9282938049454945</v>
      </c>
      <c r="J45" s="203">
        <f>'NB vs PL'!J28</f>
        <v>3.4596456146478216E-2</v>
      </c>
      <c r="K45" s="206">
        <f>'NB vs PL'!K28</f>
        <v>1.826926365420499E-2</v>
      </c>
      <c r="L45" s="208">
        <f>'NB vs PL'!L28</f>
        <v>1412771.0117831326</v>
      </c>
      <c r="M45" s="212">
        <f>'NB vs PL'!M28</f>
        <v>203309.03333573532</v>
      </c>
      <c r="N45" s="210">
        <f>'NB vs PL'!N28</f>
        <v>0.16809873890928417</v>
      </c>
      <c r="O45" s="16">
        <f>'NB vs PL'!O28</f>
        <v>381310.85635924339</v>
      </c>
      <c r="P45" s="17">
        <f>'NB vs PL'!P28</f>
        <v>49482.563353091129</v>
      </c>
      <c r="Q45" s="210">
        <f>'NB vs PL'!Q28</f>
        <v>0.14912098936715351</v>
      </c>
    </row>
    <row r="46" spans="2:17" x14ac:dyDescent="0.25">
      <c r="B46" s="439" t="s">
        <v>287</v>
      </c>
      <c r="C46" s="13" t="s">
        <v>39</v>
      </c>
      <c r="D46" s="162">
        <f>Size!D72</f>
        <v>195.03140512704849</v>
      </c>
      <c r="E46" s="32">
        <f>Size!E72</f>
        <v>53.491387174153317</v>
      </c>
      <c r="F46" s="196">
        <f>Size!F72</f>
        <v>0.37792412314060442</v>
      </c>
      <c r="G46" s="204">
        <f>Size!G72</f>
        <v>7.5804150902594979E-3</v>
      </c>
      <c r="H46" s="219">
        <f>Size!H72</f>
        <v>2.3218537105908175E-3</v>
      </c>
      <c r="I46" s="200">
        <f>Size!I72</f>
        <v>2.3530519853211742</v>
      </c>
      <c r="J46" s="204">
        <f>Size!J72</f>
        <v>0.65152861580927857</v>
      </c>
      <c r="K46" s="186">
        <f>Size!K72</f>
        <v>0.38290900229961466</v>
      </c>
      <c r="L46" s="187">
        <f>Size!L72</f>
        <v>458.91903503417967</v>
      </c>
      <c r="M46" s="188">
        <f>Size!M72</f>
        <v>218.08538676619528</v>
      </c>
      <c r="N46" s="189">
        <f>Size!N72</f>
        <v>0.90554367437694472</v>
      </c>
      <c r="O46" s="31">
        <f>Size!O72</f>
        <v>158.4349592924118</v>
      </c>
      <c r="P46" s="32">
        <f>Size!P72</f>
        <v>43.50402045249939</v>
      </c>
      <c r="Q46" s="189">
        <f>Size!Q72</f>
        <v>0.37852314521763586</v>
      </c>
    </row>
    <row r="47" spans="2:17" x14ac:dyDescent="0.25">
      <c r="B47" s="439"/>
      <c r="C47" s="18" t="s">
        <v>234</v>
      </c>
      <c r="D47" s="27">
        <f>Size!D73</f>
        <v>1713815.0006066263</v>
      </c>
      <c r="E47" s="309">
        <f>Size!E73</f>
        <v>-116282.69067042693</v>
      </c>
      <c r="F47" s="310">
        <f>Size!F73</f>
        <v>-6.353906199908059E-2</v>
      </c>
      <c r="G47" s="311">
        <f>Size!G73</f>
        <v>66.611985305897832</v>
      </c>
      <c r="H47" s="215">
        <f>Size!H73</f>
        <v>-1.3806656740752601</v>
      </c>
      <c r="I47" s="312">
        <f>Size!I73</f>
        <v>2.3051303664799616</v>
      </c>
      <c r="J47" s="311">
        <f>Size!J73</f>
        <v>2.883507753210246E-2</v>
      </c>
      <c r="K47" s="313">
        <f>Size!K73</f>
        <v>1.2667546988348117E-2</v>
      </c>
      <c r="L47" s="180">
        <f>Size!L73</f>
        <v>3950567.0004272079</v>
      </c>
      <c r="M47" s="314">
        <f>Size!M73</f>
        <v>-215275.752541102</v>
      </c>
      <c r="N47" s="173">
        <f>Size!N73</f>
        <v>-5.1676399064201461E-2</v>
      </c>
      <c r="O47" s="315">
        <f>Size!O73</f>
        <v>857312.20113062859</v>
      </c>
      <c r="P47" s="309">
        <f>Size!P73</f>
        <v>-58189.91637156019</v>
      </c>
      <c r="Q47" s="173">
        <f>Size!Q73</f>
        <v>-6.3560657325755526E-2</v>
      </c>
    </row>
    <row r="48" spans="2:17" x14ac:dyDescent="0.25">
      <c r="B48" s="439"/>
      <c r="C48" s="18" t="s">
        <v>235</v>
      </c>
      <c r="D48" s="27">
        <f>Size!D74</f>
        <v>1896.5224090127706</v>
      </c>
      <c r="E48" s="309">
        <f>Size!E74</f>
        <v>-434.35591726257803</v>
      </c>
      <c r="F48" s="310">
        <f>Size!F74</f>
        <v>-0.18634860188376354</v>
      </c>
      <c r="G48" s="311">
        <f>Size!G74</f>
        <v>7.3713395434599496E-2</v>
      </c>
      <c r="H48" s="215">
        <f>Size!H74</f>
        <v>-1.2884493448935191E-2</v>
      </c>
      <c r="I48" s="312">
        <f>Size!I74</f>
        <v>3.415711821314483</v>
      </c>
      <c r="J48" s="311">
        <f>Size!J74</f>
        <v>-1.3468010004299549</v>
      </c>
      <c r="K48" s="313">
        <f>Size!K74</f>
        <v>-0.28279209964134894</v>
      </c>
      <c r="L48" s="180">
        <f>Size!L74</f>
        <v>6477.9740118527416</v>
      </c>
      <c r="M48" s="314">
        <f>Size!M74</f>
        <v>-4622.8639029598226</v>
      </c>
      <c r="N48" s="173">
        <f>Size!N74</f>
        <v>-0.41644278913317317</v>
      </c>
      <c r="O48" s="315">
        <f>Size!O74</f>
        <v>625.07843804359436</v>
      </c>
      <c r="P48" s="309">
        <f>Size!P74</f>
        <v>-134.10891354084015</v>
      </c>
      <c r="Q48" s="173">
        <f>Size!Q74</f>
        <v>-0.17664798189926767</v>
      </c>
    </row>
    <row r="49" spans="2:20" x14ac:dyDescent="0.25">
      <c r="B49" s="439"/>
      <c r="C49" s="18" t="s">
        <v>236</v>
      </c>
      <c r="D49" s="27">
        <f>Size!D75</f>
        <v>13131.375846371055</v>
      </c>
      <c r="E49" s="309">
        <f>Size!E75</f>
        <v>5621.6721362248063</v>
      </c>
      <c r="F49" s="310">
        <f>Size!F75</f>
        <v>0.74858774103556835</v>
      </c>
      <c r="G49" s="311">
        <f>Size!G75</f>
        <v>0.51038590198771561</v>
      </c>
      <c r="H49" s="215">
        <f>Size!H75</f>
        <v>0.23138185441106418</v>
      </c>
      <c r="I49" s="312">
        <f>Size!I75</f>
        <v>2.3598014120652935</v>
      </c>
      <c r="J49" s="311">
        <f>Size!J75</f>
        <v>0.13176002540016363</v>
      </c>
      <c r="K49" s="313">
        <f>Size!K75</f>
        <v>5.9137153460770475E-2</v>
      </c>
      <c r="L49" s="180">
        <f>Size!L75</f>
        <v>30987.439264626504</v>
      </c>
      <c r="M49" s="314">
        <f>Size!M75</f>
        <v>14255.508596827985</v>
      </c>
      <c r="N49" s="173">
        <f>Size!N75</f>
        <v>0.85199424261681067</v>
      </c>
      <c r="O49" s="315">
        <f>Size!O75</f>
        <v>3734.8215656280518</v>
      </c>
      <c r="P49" s="309">
        <f>Size!P75</f>
        <v>1590.7910916805267</v>
      </c>
      <c r="Q49" s="173">
        <f>Size!Q75</f>
        <v>0.74196291098027611</v>
      </c>
    </row>
    <row r="50" spans="2:20" x14ac:dyDescent="0.25">
      <c r="B50" s="439"/>
      <c r="C50" s="18" t="s">
        <v>237</v>
      </c>
      <c r="D50" s="27">
        <f>Size!D76</f>
        <v>89515.9000674118</v>
      </c>
      <c r="E50" s="309">
        <f>Size!E76</f>
        <v>-20275.075422801325</v>
      </c>
      <c r="F50" s="310">
        <f>Size!F76</f>
        <v>-0.18466978121174144</v>
      </c>
      <c r="G50" s="311">
        <f>Size!G76</f>
        <v>3.4792739110254223</v>
      </c>
      <c r="H50" s="215">
        <f>Size!H76</f>
        <v>-0.5997320965979922</v>
      </c>
      <c r="I50" s="312">
        <f>Size!I76</f>
        <v>1.7758566775228739</v>
      </c>
      <c r="J50" s="311">
        <f>Size!J76</f>
        <v>-5.2471649413220023E-2</v>
      </c>
      <c r="K50" s="313">
        <f>Size!K76</f>
        <v>-2.8699248729111924E-2</v>
      </c>
      <c r="L50" s="180">
        <f>Size!L76</f>
        <v>158967.40887918352</v>
      </c>
      <c r="M50" s="314">
        <f>Size!M76</f>
        <v>-41766.541651519539</v>
      </c>
      <c r="N50" s="173">
        <f>Size!N76</f>
        <v>-0.20806914595710693</v>
      </c>
      <c r="O50" s="315">
        <f>Size!O76</f>
        <v>22340.537325263023</v>
      </c>
      <c r="P50" s="309">
        <f>Size!P76</f>
        <v>-5009.4198949337006</v>
      </c>
      <c r="Q50" s="173">
        <f>Size!Q76</f>
        <v>-0.18316006327185286</v>
      </c>
    </row>
    <row r="51" spans="2:20" x14ac:dyDescent="0.25">
      <c r="B51" s="439"/>
      <c r="C51" s="18" t="s">
        <v>238</v>
      </c>
      <c r="D51" s="27">
        <f>Size!D77</f>
        <v>614277.23115100828</v>
      </c>
      <c r="E51" s="309">
        <f>Size!E77</f>
        <v>-106211.0543109331</v>
      </c>
      <c r="F51" s="310">
        <f>Size!F77</f>
        <v>-0.14741537989453338</v>
      </c>
      <c r="G51" s="311">
        <f>Size!G77</f>
        <v>23.875520917190624</v>
      </c>
      <c r="H51" s="215">
        <f>Size!H77</f>
        <v>-2.8923990479938269</v>
      </c>
      <c r="I51" s="312">
        <f>Size!I77</f>
        <v>4.406183092265997</v>
      </c>
      <c r="J51" s="311">
        <f>Size!J77</f>
        <v>0.25598911394477497</v>
      </c>
      <c r="K51" s="313">
        <f>Size!K77</f>
        <v>6.1681240752106743E-2</v>
      </c>
      <c r="L51" s="180">
        <f>Size!L77</f>
        <v>2706617.9498615442</v>
      </c>
      <c r="M51" s="314">
        <f>Size!M77</f>
        <v>-283548.1939135869</v>
      </c>
      <c r="N51" s="173">
        <f>Size!N77</f>
        <v>-9.4826902680264752E-2</v>
      </c>
      <c r="O51" s="315">
        <f>Size!O77</f>
        <v>655190.63765823841</v>
      </c>
      <c r="P51" s="309">
        <f>Size!P77</f>
        <v>-101152.5521503624</v>
      </c>
      <c r="Q51" s="173">
        <f>Size!Q77</f>
        <v>-0.13373896071697286</v>
      </c>
    </row>
    <row r="52" spans="2:20" ht="15" thickBot="1" x14ac:dyDescent="0.3">
      <c r="B52" s="439"/>
      <c r="C52" s="21" t="s">
        <v>239</v>
      </c>
      <c r="D52" s="316">
        <f>Size!D78</f>
        <v>140001.7293949236</v>
      </c>
      <c r="E52" s="317">
        <f>Size!E78</f>
        <v>118749.77675134782</v>
      </c>
      <c r="F52" s="318">
        <f>Size!F78</f>
        <v>5.5877113384799717</v>
      </c>
      <c r="G52" s="319">
        <f>Size!G78</f>
        <v>5.4415401533735865</v>
      </c>
      <c r="H52" s="320">
        <f>Size!H78</f>
        <v>4.6519776039944594</v>
      </c>
      <c r="I52" s="321">
        <f>Size!I78</f>
        <v>0.20332146846880311</v>
      </c>
      <c r="J52" s="319">
        <f>Size!J78</f>
        <v>-0.73449024379222427</v>
      </c>
      <c r="K52" s="322">
        <f>Size!K78</f>
        <v>-0.78319585284491378</v>
      </c>
      <c r="L52" s="323">
        <f>Size!L78</f>
        <v>28465.357208747864</v>
      </c>
      <c r="M52" s="324">
        <f>Size!M78</f>
        <v>8535.027111185791</v>
      </c>
      <c r="N52" s="325">
        <f>Size!N78</f>
        <v>0.42824313844304146</v>
      </c>
      <c r="O52" s="326">
        <f>Size!O78</f>
        <v>16709.063944578171</v>
      </c>
      <c r="P52" s="317">
        <f>Size!P78</f>
        <v>13164.913627330319</v>
      </c>
      <c r="Q52" s="325">
        <f>Size!Q78</f>
        <v>3.7145471971835851</v>
      </c>
    </row>
    <row r="53" spans="2:20" x14ac:dyDescent="0.25">
      <c r="B53" s="438" t="s">
        <v>35</v>
      </c>
      <c r="C53" s="24" t="s">
        <v>288</v>
      </c>
      <c r="D53" s="183">
        <f>Organic!D27</f>
        <v>4346.5653796195984</v>
      </c>
      <c r="E53" s="23">
        <f>Organic!E27</f>
        <v>-328.89888405799866</v>
      </c>
      <c r="F53" s="194">
        <f>Organic!F27</f>
        <v>-7.0345716598268992E-2</v>
      </c>
      <c r="G53" s="202">
        <f>Organic!G27</f>
        <v>0.1689408419787789</v>
      </c>
      <c r="H53" s="217">
        <f>Organic!H27</f>
        <v>-4.7642074099983334E-3</v>
      </c>
      <c r="I53" s="198">
        <f>Organic!I27</f>
        <v>5.4488175574170574</v>
      </c>
      <c r="J53" s="202">
        <f>Organic!J27</f>
        <v>-0.285348666641422</v>
      </c>
      <c r="K53" s="205">
        <f>Organic!K27</f>
        <v>-4.9762887138535085E-2</v>
      </c>
      <c r="L53" s="207">
        <f>Organic!L27</f>
        <v>23683.641754932403</v>
      </c>
      <c r="M53" s="211">
        <f>Organic!M27</f>
        <v>-3126.2475076401242</v>
      </c>
      <c r="N53" s="209">
        <f>Organic!N27</f>
        <v>-0.11660799778104518</v>
      </c>
      <c r="O53" s="22">
        <f>Organic!O27</f>
        <v>3670.9658794403076</v>
      </c>
      <c r="P53" s="23">
        <f>Organic!P27</f>
        <v>-541.61511290073395</v>
      </c>
      <c r="Q53" s="209">
        <f>Organic!Q27</f>
        <v>-0.12857084858082318</v>
      </c>
    </row>
    <row r="54" spans="2:20" ht="15" thickBot="1" x14ac:dyDescent="0.3">
      <c r="B54" s="440"/>
      <c r="C54" s="25" t="s">
        <v>289</v>
      </c>
      <c r="D54" s="184">
        <f>Organic!D28</f>
        <v>2568486.2255008607</v>
      </c>
      <c r="E54" s="17">
        <f>Organic!E28</f>
        <v>-118449.33716262132</v>
      </c>
      <c r="F54" s="195">
        <f>Organic!F28</f>
        <v>-4.4083430510408632E-2</v>
      </c>
      <c r="G54" s="203">
        <f>Organic!G28</f>
        <v>99.831059158021247</v>
      </c>
      <c r="H54" s="218">
        <f>Organic!H28</f>
        <v>4.764207410033805E-3</v>
      </c>
      <c r="I54" s="199">
        <f>Organic!I28</f>
        <v>2.6703894063499489</v>
      </c>
      <c r="J54" s="203">
        <f>Organic!J28</f>
        <v>-7.5466129919954827E-2</v>
      </c>
      <c r="K54" s="206">
        <f>Organic!K28</f>
        <v>-2.7483649056960761E-2</v>
      </c>
      <c r="L54" s="208">
        <f>Organic!L28</f>
        <v>6858858.4069332648</v>
      </c>
      <c r="M54" s="212">
        <f>Organic!M28</f>
        <v>-519078.48340674676</v>
      </c>
      <c r="N54" s="210">
        <f>Organic!N28</f>
        <v>-7.035550603399443E-2</v>
      </c>
      <c r="O54" s="16">
        <f>Organic!O28</f>
        <v>1552399.8091422319</v>
      </c>
      <c r="P54" s="17">
        <f>Organic!P28</f>
        <v>-149145.17347803339</v>
      </c>
      <c r="Q54" s="210">
        <f>Organic!Q28</f>
        <v>-8.7652794960706715E-2</v>
      </c>
    </row>
    <row r="55" spans="2:20" x14ac:dyDescent="0.25">
      <c r="B55" s="438" t="s">
        <v>290</v>
      </c>
      <c r="C55" s="13" t="s">
        <v>291</v>
      </c>
      <c r="D55" s="26">
        <f>Form!D27</f>
        <v>513945.18423802924</v>
      </c>
      <c r="E55" s="15">
        <f>Form!E27</f>
        <v>151868.90860892815</v>
      </c>
      <c r="F55" s="171">
        <f>Form!F27</f>
        <v>0.41943899346914854</v>
      </c>
      <c r="G55" s="222">
        <f>Form!G27</f>
        <v>19.975848646664129</v>
      </c>
      <c r="H55" s="223">
        <f>Form!H27</f>
        <v>6.5238204001288018</v>
      </c>
      <c r="I55" s="224">
        <f>Form!I27</f>
        <v>1.6355779572396278</v>
      </c>
      <c r="J55" s="222">
        <f>Form!J27</f>
        <v>-0.48166225124103534</v>
      </c>
      <c r="K55" s="225">
        <f>Form!K27</f>
        <v>-0.22749532590195676</v>
      </c>
      <c r="L55" s="226">
        <f>Form!L27</f>
        <v>840597.41456917999</v>
      </c>
      <c r="M55" s="170">
        <f>Form!M27</f>
        <v>73994.965270319954</v>
      </c>
      <c r="N55" s="172">
        <f>Form!N27</f>
        <v>9.6523257051939065E-2</v>
      </c>
      <c r="O55" s="14">
        <f>Form!O27</f>
        <v>206657.27105760574</v>
      </c>
      <c r="P55" s="15">
        <f>Form!P27</f>
        <v>30328.364811111765</v>
      </c>
      <c r="Q55" s="172">
        <f>Form!Q27</f>
        <v>0.17199882569857883</v>
      </c>
    </row>
    <row r="56" spans="2:20" ht="15" thickBot="1" x14ac:dyDescent="0.3">
      <c r="B56" s="440"/>
      <c r="C56" s="21" t="s">
        <v>225</v>
      </c>
      <c r="D56" s="30">
        <f>Form!D28</f>
        <v>2058887.6066424514</v>
      </c>
      <c r="E56" s="20">
        <f>Form!E28</f>
        <v>-270647.14465560648</v>
      </c>
      <c r="F56" s="167">
        <f>Form!F28</f>
        <v>-0.11618077150589709</v>
      </c>
      <c r="G56" s="214">
        <f>Form!G28</f>
        <v>80.024151353335895</v>
      </c>
      <c r="H56" s="220">
        <f>Form!H28</f>
        <v>-6.5238204001287414</v>
      </c>
      <c r="I56" s="213">
        <f>Form!I28</f>
        <v>2.9345674890782263</v>
      </c>
      <c r="J56" s="214">
        <f>Form!J28</f>
        <v>8.5009513347306331E-2</v>
      </c>
      <c r="K56" s="179">
        <f>Form!K28</f>
        <v>2.9832526332615197E-2</v>
      </c>
      <c r="L56" s="181">
        <f>Form!L28</f>
        <v>6041944.634119017</v>
      </c>
      <c r="M56" s="168">
        <f>Form!M28</f>
        <v>-596199.69618470874</v>
      </c>
      <c r="N56" s="174">
        <f>Form!N28</f>
        <v>-8.9814211098575167E-2</v>
      </c>
      <c r="O56" s="19">
        <f>Form!O28</f>
        <v>1349413.5039640665</v>
      </c>
      <c r="P56" s="20">
        <f>Form!P28</f>
        <v>-180015.1534020456</v>
      </c>
      <c r="Q56" s="174">
        <f>Form!Q28</f>
        <v>-0.11770091565569107</v>
      </c>
    </row>
    <row r="57" spans="2:20" x14ac:dyDescent="0.25">
      <c r="B57" s="439" t="s">
        <v>292</v>
      </c>
      <c r="C57" s="13" t="s">
        <v>37</v>
      </c>
      <c r="D57" s="162">
        <f>'Package Type'!D81</f>
        <v>82298.866856503286</v>
      </c>
      <c r="E57" s="32">
        <f>'Package Type'!E81</f>
        <v>10537.433388558362</v>
      </c>
      <c r="F57" s="196">
        <f>'Package Type'!F81</f>
        <v>0.14683978398042066</v>
      </c>
      <c r="G57" s="204">
        <f>'Package Type'!G81</f>
        <v>3.1987646903528</v>
      </c>
      <c r="H57" s="219">
        <f>'Package Type'!H81</f>
        <v>0.53265013107822412</v>
      </c>
      <c r="I57" s="200">
        <f>'Package Type'!I81</f>
        <v>7.3982660807079821</v>
      </c>
      <c r="J57" s="204">
        <f>'Package Type'!J81</f>
        <v>-0.90040823485322541</v>
      </c>
      <c r="K57" s="186">
        <f>'Package Type'!K81</f>
        <v>-0.10850024963202021</v>
      </c>
      <c r="L57" s="187">
        <f>'Package Type'!L81</f>
        <v>608868.91514517064</v>
      </c>
      <c r="M57" s="188">
        <f>'Package Type'!M81</f>
        <v>13344.150376881706</v>
      </c>
      <c r="N57" s="189">
        <f>'Package Type'!N81</f>
        <v>2.2407381130613004E-2</v>
      </c>
      <c r="O57" s="31">
        <f>'Package Type'!O81</f>
        <v>117815.70467662811</v>
      </c>
      <c r="P57" s="32">
        <f>'Package Type'!P81</f>
        <v>-2621.6337704289181</v>
      </c>
      <c r="Q57" s="189">
        <f>'Package Type'!Q81</f>
        <v>-2.1767616291033867E-2</v>
      </c>
    </row>
    <row r="58" spans="2:20" x14ac:dyDescent="0.25">
      <c r="B58" s="439"/>
      <c r="C58" s="18" t="s">
        <v>227</v>
      </c>
      <c r="D58" s="27">
        <f>'Package Type'!D82</f>
        <v>298003.94369342667</v>
      </c>
      <c r="E58" s="309">
        <f>'Package Type'!E82</f>
        <v>105968.28184529868</v>
      </c>
      <c r="F58" s="310">
        <f>'Package Type'!F82</f>
        <v>0.55181564104017322</v>
      </c>
      <c r="G58" s="311">
        <f>'Package Type'!G82</f>
        <v>11.582717102709312</v>
      </c>
      <c r="H58" s="215">
        <f>'Package Type'!H82</f>
        <v>4.448117789250456</v>
      </c>
      <c r="I58" s="312">
        <f>'Package Type'!I82</f>
        <v>0.99532040706476288</v>
      </c>
      <c r="J58" s="311">
        <f>'Package Type'!J82</f>
        <v>-0.63478262179779821</v>
      </c>
      <c r="K58" s="313">
        <f>'Package Type'!K82</f>
        <v>-0.3894125773391951</v>
      </c>
      <c r="L58" s="180">
        <f>'Package Type'!L82</f>
        <v>296609.40654384613</v>
      </c>
      <c r="M58" s="314">
        <f>'Package Type'!M82</f>
        <v>-16428.507484413858</v>
      </c>
      <c r="N58" s="173">
        <f>'Package Type'!N82</f>
        <v>-5.2480887292555713E-2</v>
      </c>
      <c r="O58" s="315">
        <f>'Package Type'!O82</f>
        <v>107247.34836435318</v>
      </c>
      <c r="P58" s="309">
        <f>'Package Type'!P82</f>
        <v>9068.0200493696175</v>
      </c>
      <c r="Q58" s="173">
        <f>'Package Type'!Q82</f>
        <v>9.2361805738547798E-2</v>
      </c>
    </row>
    <row r="59" spans="2:20" x14ac:dyDescent="0.25">
      <c r="B59" s="439"/>
      <c r="C59" s="18" t="s">
        <v>228</v>
      </c>
      <c r="D59" s="27">
        <f>'Package Type'!D83</f>
        <v>1284082.7004673928</v>
      </c>
      <c r="E59" s="309">
        <f>'Package Type'!E83</f>
        <v>-146340.39789093332</v>
      </c>
      <c r="F59" s="310">
        <f>'Package Type'!F83</f>
        <v>-0.10230567309692208</v>
      </c>
      <c r="G59" s="311">
        <f>'Package Type'!G83</f>
        <v>49.909294728319736</v>
      </c>
      <c r="H59" s="215">
        <f>'Package Type'!H83</f>
        <v>-3.2344576210436458</v>
      </c>
      <c r="I59" s="312">
        <f>'Package Type'!I83</f>
        <v>2.5386531401533108</v>
      </c>
      <c r="J59" s="311">
        <f>'Package Type'!J83</f>
        <v>9.0041229974127113E-2</v>
      </c>
      <c r="K59" s="313">
        <f>'Package Type'!K83</f>
        <v>3.677235645216563E-2</v>
      </c>
      <c r="L59" s="180">
        <f>'Package Type'!L83</f>
        <v>3259840.57975809</v>
      </c>
      <c r="M59" s="314">
        <f>'Package Type'!M83</f>
        <v>-242710.45547751756</v>
      </c>
      <c r="N59" s="173">
        <f>'Package Type'!N83</f>
        <v>-6.9295337322955258E-2</v>
      </c>
      <c r="O59" s="315">
        <f>'Package Type'!O83</f>
        <v>772585.13310468197</v>
      </c>
      <c r="P59" s="309">
        <f>'Package Type'!P83</f>
        <v>-86002.666695562424</v>
      </c>
      <c r="Q59" s="173">
        <f>'Package Type'!Q83</f>
        <v>-0.10016758532507854</v>
      </c>
    </row>
    <row r="60" spans="2:20" ht="15" customHeight="1" x14ac:dyDescent="0.25">
      <c r="B60" s="439"/>
      <c r="C60" s="18" t="s">
        <v>229</v>
      </c>
      <c r="D60" s="27">
        <f>'Package Type'!D84</f>
        <v>239770.70058631897</v>
      </c>
      <c r="E60" s="309">
        <f>'Package Type'!E84</f>
        <v>40051.214544686896</v>
      </c>
      <c r="F60" s="310">
        <f>'Package Type'!F84</f>
        <v>0.20053734033913001</v>
      </c>
      <c r="G60" s="311">
        <f>'Package Type'!G84</f>
        <v>9.3193269860442101</v>
      </c>
      <c r="H60" s="215">
        <f>'Package Type'!H84</f>
        <v>1.8992546188404296</v>
      </c>
      <c r="I60" s="312">
        <f>'Package Type'!I84</f>
        <v>1.8959779007297632</v>
      </c>
      <c r="J60" s="311">
        <f>'Package Type'!J84</f>
        <v>-4.7916959892788658E-3</v>
      </c>
      <c r="K60" s="313">
        <f>'Package Type'!K84</f>
        <v>-2.5209241549054191E-3</v>
      </c>
      <c r="L60" s="180">
        <f>'Package Type'!L84</f>
        <v>454599.94955415366</v>
      </c>
      <c r="M60" s="314">
        <f>'Package Type'!M84</f>
        <v>74979.222613866325</v>
      </c>
      <c r="N60" s="173">
        <f>'Package Type'!N84</f>
        <v>0.19751087675900328</v>
      </c>
      <c r="O60" s="315">
        <f>'Package Type'!O84</f>
        <v>119885.35029315948</v>
      </c>
      <c r="P60" s="309">
        <f>'Package Type'!P84</f>
        <v>19863.971410274506</v>
      </c>
      <c r="Q60" s="173">
        <f>'Package Type'!Q84</f>
        <v>0.19859725622792332</v>
      </c>
    </row>
    <row r="61" spans="2:20" x14ac:dyDescent="0.25">
      <c r="B61" s="439"/>
      <c r="C61" s="18" t="s">
        <v>230</v>
      </c>
      <c r="D61" s="27">
        <f>'Package Type'!D85</f>
        <v>3680.0711497068405</v>
      </c>
      <c r="E61" s="309">
        <f>'Package Type'!E85</f>
        <v>-1896.5636999607086</v>
      </c>
      <c r="F61" s="310">
        <f>'Package Type'!F85</f>
        <v>-0.34009106765772412</v>
      </c>
      <c r="G61" s="311">
        <f>'Package Type'!G85</f>
        <v>0.14303576830764192</v>
      </c>
      <c r="H61" s="215">
        <f>'Package Type'!H85</f>
        <v>-6.4149994935200683E-2</v>
      </c>
      <c r="I61" s="312">
        <f>'Package Type'!I85</f>
        <v>2.7039943681826841</v>
      </c>
      <c r="J61" s="311">
        <f>'Package Type'!J85</f>
        <v>9.0176810832236498E-2</v>
      </c>
      <c r="K61" s="313">
        <f>'Package Type'!K85</f>
        <v>3.4500040210781263E-2</v>
      </c>
      <c r="L61" s="180">
        <f>'Package Type'!L85</f>
        <v>9950.8916633188728</v>
      </c>
      <c r="M61" s="314">
        <f>'Package Type'!M85</f>
        <v>-4625.4144176745413</v>
      </c>
      <c r="N61" s="173">
        <f>'Package Type'!N85</f>
        <v>-0.31732418295646181</v>
      </c>
      <c r="O61" s="315">
        <f>'Package Type'!O85</f>
        <v>3680.0711497068405</v>
      </c>
      <c r="P61" s="309">
        <f>'Package Type'!P85</f>
        <v>-1896.5636999607086</v>
      </c>
      <c r="Q61" s="173">
        <f>'Package Type'!Q85</f>
        <v>-0.34009106765772412</v>
      </c>
    </row>
    <row r="62" spans="2:20" x14ac:dyDescent="0.25">
      <c r="B62" s="439"/>
      <c r="C62" s="18" t="s">
        <v>231</v>
      </c>
      <c r="D62" s="27">
        <f>'Package Type'!D86</f>
        <v>664450.66627475037</v>
      </c>
      <c r="E62" s="309">
        <f>'Package Type'!E86</f>
        <v>-127138.23597833898</v>
      </c>
      <c r="F62" s="310">
        <f>'Package Type'!F86</f>
        <v>-0.1606114431575115</v>
      </c>
      <c r="G62" s="311">
        <f>'Package Type'!G86</f>
        <v>25.825645126645046</v>
      </c>
      <c r="H62" s="215">
        <f>'Package Type'!H86</f>
        <v>-3.5838384255454763</v>
      </c>
      <c r="I62" s="312">
        <f>'Package Type'!I86</f>
        <v>3.3877145115738068</v>
      </c>
      <c r="J62" s="311">
        <f>'Package Type'!J86</f>
        <v>0.10554735834377338</v>
      </c>
      <c r="K62" s="313">
        <f>'Package Type'!K86</f>
        <v>3.2157825429427786E-2</v>
      </c>
      <c r="L62" s="180">
        <f>'Package Type'!L86</f>
        <v>2250969.1643638564</v>
      </c>
      <c r="M62" s="314">
        <f>'Package Type'!M86</f>
        <v>-347157.9294726532</v>
      </c>
      <c r="N62" s="173">
        <f>'Package Type'!N86</f>
        <v>-0.13361853247911148</v>
      </c>
      <c r="O62" s="315">
        <f>'Package Type'!O86</f>
        <v>434331.73272693157</v>
      </c>
      <c r="P62" s="309">
        <f>'Package Type'!P86</f>
        <v>-88336.437781290384</v>
      </c>
      <c r="Q62" s="173">
        <f>'Package Type'!Q86</f>
        <v>-0.16901055538812609</v>
      </c>
    </row>
    <row r="63" spans="2:20" x14ac:dyDescent="0.25">
      <c r="B63" s="439"/>
      <c r="C63" s="18" t="s">
        <v>232</v>
      </c>
      <c r="D63" s="27">
        <f>'Package Type'!D87</f>
        <v>173.34920521111485</v>
      </c>
      <c r="E63" s="309">
        <f>'Package Type'!E87</f>
        <v>-293.59480880843034</v>
      </c>
      <c r="F63" s="310">
        <f>'Package Type'!F87</f>
        <v>-0.62875805234359672</v>
      </c>
      <c r="G63" s="311">
        <f>'Package Type'!G87</f>
        <v>6.737678632888963E-3</v>
      </c>
      <c r="H63" s="215">
        <f>'Package Type'!H87</f>
        <v>-1.0610445198830708E-2</v>
      </c>
      <c r="I63" s="312">
        <f>'Package Type'!I87</f>
        <v>1.4297455264815162</v>
      </c>
      <c r="J63" s="311">
        <f>'Package Type'!J87</f>
        <v>-1.0748852346139874</v>
      </c>
      <c r="K63" s="313">
        <f>'Package Type'!K87</f>
        <v>-0.42915916042803931</v>
      </c>
      <c r="L63" s="180">
        <f>'Package Type'!L87</f>
        <v>247.84525066971779</v>
      </c>
      <c r="M63" s="314">
        <f>'Package Type'!M87</f>
        <v>-921.67709055304533</v>
      </c>
      <c r="N63" s="173">
        <f>'Package Type'!N87</f>
        <v>-0.78807993491548889</v>
      </c>
      <c r="O63" s="315">
        <f>'Package Type'!O87</f>
        <v>116.74227571487427</v>
      </c>
      <c r="P63" s="309">
        <f>'Package Type'!P87</f>
        <v>-128.77175348613986</v>
      </c>
      <c r="Q63" s="173">
        <f>'Package Type'!Q87</f>
        <v>-0.52449855474738771</v>
      </c>
      <c r="T63" s="29"/>
    </row>
    <row r="64" spans="2:20" ht="15" thickBot="1" x14ac:dyDescent="0.3">
      <c r="B64" s="439"/>
      <c r="C64" s="21" t="s">
        <v>233</v>
      </c>
      <c r="D64" s="316">
        <f>'Package Type'!D88</f>
        <v>372.49264717102051</v>
      </c>
      <c r="E64" s="317">
        <f>'Package Type'!E88</f>
        <v>333.62655282020569</v>
      </c>
      <c r="F64" s="318">
        <f>'Package Type'!F88</f>
        <v>8.583999972027323</v>
      </c>
      <c r="G64" s="319">
        <f>'Package Type'!G88</f>
        <v>1.4477918988413753E-2</v>
      </c>
      <c r="H64" s="320">
        <f>'Package Type'!H88</f>
        <v>1.303394755413167E-2</v>
      </c>
      <c r="I64" s="321">
        <f>'Package Type'!I88</f>
        <v>3.9069131166602258</v>
      </c>
      <c r="J64" s="319">
        <f>'Package Type'!J88</f>
        <v>0.31981815006441838</v>
      </c>
      <c r="K64" s="322">
        <f>'Package Type'!K88</f>
        <v>8.9157982446148989E-2</v>
      </c>
      <c r="L64" s="323">
        <f>'Package Type'!L88</f>
        <v>1455.2964090919495</v>
      </c>
      <c r="M64" s="324">
        <f>'Package Type'!M88</f>
        <v>1315.8800376749039</v>
      </c>
      <c r="N64" s="325">
        <f>'Package Type'!N88</f>
        <v>9.4384900732972259</v>
      </c>
      <c r="O64" s="326">
        <f>'Package Type'!O88</f>
        <v>408.69243049621582</v>
      </c>
      <c r="P64" s="317">
        <f>'Package Type'!P88</f>
        <v>367.29365015029907</v>
      </c>
      <c r="Q64" s="325">
        <f>'Package Type'!Q88</f>
        <v>8.8720886722095429</v>
      </c>
    </row>
    <row r="65" spans="2:17" ht="15.65" customHeight="1" thickBot="1" x14ac:dyDescent="0.3">
      <c r="B65" s="438" t="s">
        <v>293</v>
      </c>
      <c r="C65" s="158" t="s">
        <v>44</v>
      </c>
      <c r="D65" s="163">
        <f>'Sugar Content'!D45</f>
        <v>2572832.7908804812</v>
      </c>
      <c r="E65" s="164">
        <f>'Sugar Content'!E45</f>
        <v>-118778.23604667652</v>
      </c>
      <c r="F65" s="175">
        <f>'Sugar Content'!F45</f>
        <v>-4.412904942742716E-2</v>
      </c>
      <c r="G65" s="201">
        <f>'Sugar Content'!G45</f>
        <v>100.00000000000006</v>
      </c>
      <c r="H65" s="216">
        <f>'Sugar Content'!H45</f>
        <v>1.2789769243681803E-13</v>
      </c>
      <c r="I65" s="197">
        <f>'Sugar Content'!I45</f>
        <v>2.675083306262136</v>
      </c>
      <c r="J65" s="201">
        <f>'Sugar Content'!J45</f>
        <v>-7.5963076563883458E-2</v>
      </c>
      <c r="K65" s="191">
        <f>'Sugar Content'!K45</f>
        <v>-2.7612430324002821E-2</v>
      </c>
      <c r="L65" s="192">
        <f>'Sugar Content'!L45</f>
        <v>6882542.0486881966</v>
      </c>
      <c r="M65" s="176">
        <f>'Sugar Content'!M45</f>
        <v>-522204.73091438785</v>
      </c>
      <c r="N65" s="178">
        <f>'Sugar Content'!N45</f>
        <v>-7.0522969448850586E-2</v>
      </c>
      <c r="O65" s="182">
        <f>'Sugar Content'!O45</f>
        <v>1556070.7750216722</v>
      </c>
      <c r="P65" s="164">
        <f>'Sugar Content'!P45</f>
        <v>-149686.78859093436</v>
      </c>
      <c r="Q65" s="193">
        <f>'Sugar Content'!Q45</f>
        <v>-8.7753847196147983E-2</v>
      </c>
    </row>
    <row r="66" spans="2:17" ht="15.65" customHeight="1" x14ac:dyDescent="0.25">
      <c r="B66" s="452"/>
      <c r="C66" s="13" t="s">
        <v>31</v>
      </c>
      <c r="D66" s="162">
        <f>'Sugar Content'!D46</f>
        <v>2566630.2478135349</v>
      </c>
      <c r="E66" s="32">
        <f>'Sugar Content'!E46</f>
        <v>-114525.89016377507</v>
      </c>
      <c r="F66" s="185">
        <f>'Sugar Content'!F46</f>
        <v>-4.2715114029194326E-2</v>
      </c>
      <c r="G66" s="204">
        <f>'Sugar Content'!G46</f>
        <v>99.758921641199152</v>
      </c>
      <c r="H66" s="219">
        <f>'Sugar Content'!H46</f>
        <v>0.14734659730379462</v>
      </c>
      <c r="I66" s="200">
        <f>'Sugar Content'!I46</f>
        <v>2.6745775152481355</v>
      </c>
      <c r="J66" s="204">
        <f>'Sugar Content'!J46</f>
        <v>-7.5650101715431184E-2</v>
      </c>
      <c r="K66" s="186">
        <f>'Sugar Content'!K46</f>
        <v>-2.7506851159815604E-2</v>
      </c>
      <c r="L66" s="187">
        <f>'Sugar Content'!L46</f>
        <v>6864651.550757831</v>
      </c>
      <c r="M66" s="188">
        <f>'Sugar Content'!M46</f>
        <v>-509138.10529874638</v>
      </c>
      <c r="N66" s="189">
        <f>'Sugar Content'!N46</f>
        <v>-6.9047006905134295E-2</v>
      </c>
      <c r="O66" s="31">
        <f>'Sugar Content'!O46</f>
        <v>1552920.0817835331</v>
      </c>
      <c r="P66" s="32">
        <f>'Sugar Content'!P46</f>
        <v>-147401.20639523887</v>
      </c>
      <c r="Q66" s="190">
        <f>'Sugar Content'!Q46</f>
        <v>-8.6690208150673395E-2</v>
      </c>
    </row>
    <row r="67" spans="2:17" ht="15.65" customHeight="1" x14ac:dyDescent="0.25">
      <c r="B67" s="452"/>
      <c r="C67" s="18" t="s">
        <v>294</v>
      </c>
      <c r="D67" s="27">
        <f>'Sugar Content'!D47</f>
        <v>6202.5430669460538</v>
      </c>
      <c r="E67" s="309">
        <f>'Sugar Content'!E47</f>
        <v>-3890.5021590414426</v>
      </c>
      <c r="F67" s="349">
        <f>'Sugar Content'!F47</f>
        <v>-0.38546366056343501</v>
      </c>
      <c r="G67" s="311">
        <f>'Sugar Content'!G47</f>
        <v>0.24107835880090006</v>
      </c>
      <c r="H67" s="215">
        <f>'Sugar Content'!H47</f>
        <v>-0.13390320892993512</v>
      </c>
      <c r="I67" s="312">
        <f>'Sugar Content'!I47</f>
        <v>2.8843810897027025</v>
      </c>
      <c r="J67" s="311">
        <f>'Sugar Content'!J47</f>
        <v>3.5377970969197037E-3</v>
      </c>
      <c r="K67" s="313">
        <f>'Sugar Content'!K47</f>
        <v>1.2280421868138798E-3</v>
      </c>
      <c r="L67" s="180">
        <f>'Sugar Content'!L47</f>
        <v>17890.4979303658</v>
      </c>
      <c r="M67" s="314">
        <f>'Sugar Content'!M47</f>
        <v>-11185.983710887096</v>
      </c>
      <c r="N67" s="173">
        <f>'Sugar Content'!N47</f>
        <v>-0.3847089840132768</v>
      </c>
      <c r="O67" s="315">
        <f>'Sugar Content'!O47</f>
        <v>3150.6932381391525</v>
      </c>
      <c r="P67" s="309">
        <f>'Sugar Content'!P47</f>
        <v>-1943.0244716963607</v>
      </c>
      <c r="Q67" s="165">
        <f>'Sugar Content'!Q47</f>
        <v>-0.38145507513000854</v>
      </c>
    </row>
    <row r="68" spans="2:17" ht="15.65" customHeight="1" thickBot="1" x14ac:dyDescent="0.3">
      <c r="B68" s="453"/>
      <c r="C68" s="21" t="s">
        <v>295</v>
      </c>
      <c r="D68" s="30">
        <f>'Sugar Content'!D48</f>
        <v>0</v>
      </c>
      <c r="E68" s="20">
        <f>'Sugar Content'!E48</f>
        <v>-361.84372386016844</v>
      </c>
      <c r="F68" s="166">
        <f>'Sugar Content'!F48</f>
        <v>-1</v>
      </c>
      <c r="G68" s="214">
        <f>'Sugar Content'!G48</f>
        <v>0</v>
      </c>
      <c r="H68" s="220">
        <f>'Sugar Content'!H48</f>
        <v>-1.3443388373737729E-2</v>
      </c>
      <c r="I68" s="213">
        <f>'Sugar Content'!I48</f>
        <v>0</v>
      </c>
      <c r="J68" s="214">
        <f>'Sugar Content'!J48</f>
        <v>-5.1973871059358139</v>
      </c>
      <c r="K68" s="179">
        <f>'Sugar Content'!K48</f>
        <v>-1</v>
      </c>
      <c r="L68" s="181">
        <f>'Sugar Content'!L48</f>
        <v>0</v>
      </c>
      <c r="M68" s="168">
        <f>'Sugar Content'!M48</f>
        <v>-1880.6419047546387</v>
      </c>
      <c r="N68" s="174">
        <f>'Sugar Content'!N48</f>
        <v>-1</v>
      </c>
      <c r="O68" s="19">
        <f>'Sugar Content'!O48</f>
        <v>0</v>
      </c>
      <c r="P68" s="20">
        <f>'Sugar Content'!P48</f>
        <v>-342.55772399902344</v>
      </c>
      <c r="Q68" s="169">
        <f>'Sugar Content'!Q48</f>
        <v>-1</v>
      </c>
    </row>
    <row r="69" spans="2:17" x14ac:dyDescent="0.25">
      <c r="B69" s="33"/>
      <c r="C69" s="34"/>
      <c r="D69" s="35"/>
      <c r="E69" s="35"/>
      <c r="F69" s="36"/>
      <c r="G69" s="37"/>
      <c r="H69" s="37"/>
      <c r="I69" s="38"/>
      <c r="J69" s="38"/>
      <c r="K69" s="36"/>
      <c r="L69" s="39"/>
      <c r="M69" s="39"/>
      <c r="N69" s="36"/>
      <c r="O69" s="35"/>
      <c r="P69" s="35"/>
      <c r="Q69" s="36"/>
    </row>
    <row r="70" spans="2:17" ht="23.5" x14ac:dyDescent="0.25">
      <c r="B70" s="447" t="s">
        <v>250</v>
      </c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</row>
    <row r="71" spans="2:17" x14ac:dyDescent="0.25">
      <c r="B71" s="441" t="s">
        <v>255</v>
      </c>
      <c r="C71" s="441"/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</row>
    <row r="72" spans="2:17" ht="15" thickBot="1" x14ac:dyDescent="0.3">
      <c r="B72" s="441" t="str">
        <f>'HOME PAGE'!H6</f>
        <v>LATEST 52 WEEKS ENDING 11-30-2025</v>
      </c>
      <c r="C72" s="441"/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</row>
    <row r="73" spans="2:17" x14ac:dyDescent="0.25">
      <c r="D73" s="442" t="s">
        <v>263</v>
      </c>
      <c r="E73" s="443"/>
      <c r="F73" s="444"/>
      <c r="G73" s="445" t="s">
        <v>264</v>
      </c>
      <c r="H73" s="446"/>
      <c r="I73" s="442" t="s">
        <v>265</v>
      </c>
      <c r="J73" s="443"/>
      <c r="K73" s="444"/>
      <c r="L73" s="445" t="s">
        <v>266</v>
      </c>
      <c r="M73" s="443"/>
      <c r="N73" s="446"/>
      <c r="O73" s="442" t="s">
        <v>267</v>
      </c>
      <c r="P73" s="443"/>
      <c r="Q73" s="444"/>
    </row>
    <row r="74" spans="2:17" s="11" customFormat="1" ht="29.5" thickBot="1" x14ac:dyDescent="0.3">
      <c r="C74" s="12"/>
      <c r="D74" s="268" t="s">
        <v>268</v>
      </c>
      <c r="E74" s="269" t="s">
        <v>269</v>
      </c>
      <c r="F74" s="270" t="s">
        <v>270</v>
      </c>
      <c r="G74" s="271" t="s">
        <v>268</v>
      </c>
      <c r="H74" s="273" t="s">
        <v>269</v>
      </c>
      <c r="I74" s="274" t="s">
        <v>268</v>
      </c>
      <c r="J74" s="272" t="s">
        <v>269</v>
      </c>
      <c r="K74" s="270" t="s">
        <v>270</v>
      </c>
      <c r="L74" s="271" t="s">
        <v>268</v>
      </c>
      <c r="M74" s="272" t="s">
        <v>269</v>
      </c>
      <c r="N74" s="273" t="s">
        <v>270</v>
      </c>
      <c r="O74" s="274" t="s">
        <v>268</v>
      </c>
      <c r="P74" s="272" t="s">
        <v>269</v>
      </c>
      <c r="Q74" s="270" t="s">
        <v>270</v>
      </c>
    </row>
    <row r="75" spans="2:17" ht="15" thickBot="1" x14ac:dyDescent="0.3">
      <c r="C75" s="158" t="s">
        <v>271</v>
      </c>
      <c r="D75" s="163">
        <f>SubSegments!D129</f>
        <v>32439712.130116567</v>
      </c>
      <c r="E75" s="164">
        <f>SubSegments!E129</f>
        <v>-1994813.5633685887</v>
      </c>
      <c r="F75" s="177">
        <f>SubSegments!F129</f>
        <v>-5.7930624081341642E-2</v>
      </c>
      <c r="G75" s="201">
        <f>SubSegments!G129</f>
        <v>99.999999999999972</v>
      </c>
      <c r="H75" s="216">
        <f>SubSegments!H129</f>
        <v>-4.2632564145606011E-14</v>
      </c>
      <c r="I75" s="197">
        <f>SubSegments!I129</f>
        <v>2.6769917646780548</v>
      </c>
      <c r="J75" s="201">
        <f>SubSegments!J129</f>
        <v>1.5290756284699558E-2</v>
      </c>
      <c r="K75" s="191">
        <f>SubSegments!K129</f>
        <v>5.7447309958864618E-3</v>
      </c>
      <c r="L75" s="192">
        <f>SubSegments!L129</f>
        <v>86840842.220848843</v>
      </c>
      <c r="M75" s="176">
        <f>SubSegments!M129</f>
        <v>-4813569.5410474986</v>
      </c>
      <c r="N75" s="178">
        <f>SubSegments!N129</f>
        <v>-5.2518688937226402E-2</v>
      </c>
      <c r="O75" s="182">
        <f>SubSegments!O129</f>
        <v>19881836.806576867</v>
      </c>
      <c r="P75" s="164">
        <f>SubSegments!P129</f>
        <v>-1607960.5161587745</v>
      </c>
      <c r="Q75" s="178">
        <f>SubSegments!Q129</f>
        <v>-7.4824368606659419E-2</v>
      </c>
    </row>
    <row r="76" spans="2:17" x14ac:dyDescent="0.25">
      <c r="B76" s="435" t="s">
        <v>272</v>
      </c>
      <c r="C76" s="18" t="s">
        <v>26</v>
      </c>
      <c r="D76" s="275">
        <f>SubSegments!D130</f>
        <v>92289.181517320874</v>
      </c>
      <c r="E76" s="276">
        <f>SubSegments!E130</f>
        <v>13021.450248424851</v>
      </c>
      <c r="F76" s="277">
        <f>SubSegments!F130</f>
        <v>0.16427176658119338</v>
      </c>
      <c r="G76" s="278">
        <f>SubSegments!G130</f>
        <v>0.28449445280878705</v>
      </c>
      <c r="H76" s="279">
        <f>SubSegments!H130</f>
        <v>5.4296040975012005E-2</v>
      </c>
      <c r="I76" s="280">
        <f>SubSegments!I130</f>
        <v>4.2114793686348992</v>
      </c>
      <c r="J76" s="278">
        <f>SubSegments!J130</f>
        <v>0.19706030783154471</v>
      </c>
      <c r="K76" s="281">
        <f>SubSegments!K130</f>
        <v>4.9088125790263046E-2</v>
      </c>
      <c r="L76" s="282">
        <f>SubSegments!L130</f>
        <v>388673.98390839814</v>
      </c>
      <c r="M76" s="283">
        <f>SubSegments!M130</f>
        <v>70460.092595903843</v>
      </c>
      <c r="N76" s="284">
        <f>SubSegments!N130</f>
        <v>0.22142368551318273</v>
      </c>
      <c r="O76" s="285">
        <f>SubSegments!O130</f>
        <v>118057.9985537529</v>
      </c>
      <c r="P76" s="276">
        <f>SubSegments!P130</f>
        <v>13525.243260860443</v>
      </c>
      <c r="Q76" s="284">
        <f>SubSegments!Q130</f>
        <v>0.12938760891706899</v>
      </c>
    </row>
    <row r="77" spans="2:17" x14ac:dyDescent="0.25">
      <c r="B77" s="436"/>
      <c r="C77" s="18" t="s">
        <v>273</v>
      </c>
      <c r="D77" s="286">
        <f>SubSegments!D131</f>
        <v>277662.44406514027</v>
      </c>
      <c r="E77" s="287">
        <f>SubSegments!E131</f>
        <v>-21181.89266894554</v>
      </c>
      <c r="F77" s="288">
        <f>SubSegments!F131</f>
        <v>-7.0879351104429208E-2</v>
      </c>
      <c r="G77" s="289">
        <f>SubSegments!G131</f>
        <v>0.85593374858392257</v>
      </c>
      <c r="H77" s="290">
        <f>SubSegments!H131</f>
        <v>-1.1928754864544477E-2</v>
      </c>
      <c r="I77" s="291">
        <f>SubSegments!I131</f>
        <v>2.188712199355324</v>
      </c>
      <c r="J77" s="289">
        <f>SubSegments!J131</f>
        <v>5.4180494571959503E-2</v>
      </c>
      <c r="K77" s="292">
        <f>SubSegments!K131</f>
        <v>2.5382848355235993E-2</v>
      </c>
      <c r="L77" s="293">
        <f>SubSegments!L131</f>
        <v>607723.17862818774</v>
      </c>
      <c r="M77" s="294">
        <f>SubSegments!M131</f>
        <v>-30169.532925674226</v>
      </c>
      <c r="N77" s="295">
        <f>SubSegments!N131</f>
        <v>-4.7295622569794464E-2</v>
      </c>
      <c r="O77" s="296">
        <f>SubSegments!O131</f>
        <v>139693.76284438025</v>
      </c>
      <c r="P77" s="287">
        <f>SubSegments!P131</f>
        <v>-9670.0272004716098</v>
      </c>
      <c r="Q77" s="295">
        <f>SubSegments!Q131</f>
        <v>-6.4741442337315061E-2</v>
      </c>
    </row>
    <row r="78" spans="2:17" x14ac:dyDescent="0.25">
      <c r="B78" s="436"/>
      <c r="C78" s="18" t="s">
        <v>274</v>
      </c>
      <c r="D78" s="286">
        <f>SubSegments!D132</f>
        <v>1828.6473506450654</v>
      </c>
      <c r="E78" s="287">
        <f>SubSegments!E132</f>
        <v>-163.91378364563002</v>
      </c>
      <c r="F78" s="288">
        <f>SubSegments!F132</f>
        <v>-8.2262863018242816E-2</v>
      </c>
      <c r="G78" s="289">
        <f>SubSegments!G132</f>
        <v>5.6370640507237254E-3</v>
      </c>
      <c r="H78" s="290">
        <f>SubSegments!H132</f>
        <v>-1.4945716355766869E-4</v>
      </c>
      <c r="I78" s="291">
        <f>SubSegments!I132</f>
        <v>4.6617227927566693</v>
      </c>
      <c r="J78" s="289">
        <f>SubSegments!J132</f>
        <v>0.20530413006639492</v>
      </c>
      <c r="K78" s="292">
        <f>SubSegments!K132</f>
        <v>4.606930937284421E-2</v>
      </c>
      <c r="L78" s="293">
        <f>SubSegments!L132</f>
        <v>8524.6470344161989</v>
      </c>
      <c r="M78" s="294">
        <f>SubSegments!M132</f>
        <v>-355.03959098815903</v>
      </c>
      <c r="N78" s="295">
        <f>SubSegments!N132</f>
        <v>-3.9983346931681998E-2</v>
      </c>
      <c r="O78" s="296">
        <f>SubSegments!O132</f>
        <v>1151.9038429260254</v>
      </c>
      <c r="P78" s="287">
        <f>SubSegments!P132</f>
        <v>-103.25277709960938</v>
      </c>
      <c r="Q78" s="295">
        <f>SubSegments!Q132</f>
        <v>-8.226286301824276E-2</v>
      </c>
    </row>
    <row r="79" spans="2:17" x14ac:dyDescent="0.25">
      <c r="B79" s="436"/>
      <c r="C79" s="18" t="s">
        <v>244</v>
      </c>
      <c r="D79" s="286">
        <f>SubSegments!D133</f>
        <v>13932055.381746497</v>
      </c>
      <c r="E79" s="287">
        <f>SubSegments!E133</f>
        <v>-86610.079286905006</v>
      </c>
      <c r="F79" s="288">
        <f>SubSegments!F133</f>
        <v>-6.1781971705971821E-3</v>
      </c>
      <c r="G79" s="289">
        <f>SubSegments!G133</f>
        <v>42.947530871620067</v>
      </c>
      <c r="H79" s="290">
        <f>SubSegments!H133</f>
        <v>2.2364562199205125</v>
      </c>
      <c r="I79" s="291">
        <f>SubSegments!I133</f>
        <v>2.7493914810375406</v>
      </c>
      <c r="J79" s="289">
        <f>SubSegments!J133</f>
        <v>-6.9264666725350921E-2</v>
      </c>
      <c r="K79" s="292">
        <f>SubSegments!K133</f>
        <v>-2.4573648964001812E-2</v>
      </c>
      <c r="L79" s="293">
        <f>SubSegments!L133</f>
        <v>38304674.37991704</v>
      </c>
      <c r="M79" s="294">
        <f>SubSegments!M133</f>
        <v>-1209123.2052560672</v>
      </c>
      <c r="N79" s="295">
        <f>SubSegments!N133</f>
        <v>-3.0600025286098304E-2</v>
      </c>
      <c r="O79" s="296">
        <f>SubSegments!O133</f>
        <v>8201746.1918766471</v>
      </c>
      <c r="P79" s="287">
        <f>SubSegments!P133</f>
        <v>-359414.87056828383</v>
      </c>
      <c r="Q79" s="295">
        <f>SubSegments!Q133</f>
        <v>-4.1982024160825762E-2</v>
      </c>
    </row>
    <row r="80" spans="2:17" x14ac:dyDescent="0.25">
      <c r="B80" s="436"/>
      <c r="C80" s="18" t="s">
        <v>275</v>
      </c>
      <c r="D80" s="286">
        <f>SubSegments!D134</f>
        <v>229036.47773981528</v>
      </c>
      <c r="E80" s="287">
        <f>SubSegments!E134</f>
        <v>-54736.432502096257</v>
      </c>
      <c r="F80" s="288">
        <f>SubSegments!F134</f>
        <v>-0.19288815290872688</v>
      </c>
      <c r="G80" s="289">
        <f>SubSegments!G134</f>
        <v>0.70603733109943656</v>
      </c>
      <c r="H80" s="290">
        <f>SubSegments!H134</f>
        <v>-0.11805681431694715</v>
      </c>
      <c r="I80" s="291">
        <f>SubSegments!I134</f>
        <v>3.3979372063570206</v>
      </c>
      <c r="J80" s="289">
        <f>SubSegments!J134</f>
        <v>0.31460845093004242</v>
      </c>
      <c r="K80" s="292">
        <f>SubSegments!K134</f>
        <v>0.10203532476914728</v>
      </c>
      <c r="L80" s="293">
        <f>SubSegments!L134</f>
        <v>778251.56932507991</v>
      </c>
      <c r="M80" s="294">
        <f>SubSegments!M134</f>
        <v>-96713.604835004779</v>
      </c>
      <c r="N80" s="295">
        <f>SubSegments!N134</f>
        <v>-0.11053423346574243</v>
      </c>
      <c r="O80" s="296">
        <f>SubSegments!O134</f>
        <v>116195.82761216164</v>
      </c>
      <c r="P80" s="287">
        <f>SubSegments!P134</f>
        <v>-30120.733529806137</v>
      </c>
      <c r="Q80" s="295">
        <f>SubSegments!Q134</f>
        <v>-0.20586004273693015</v>
      </c>
    </row>
    <row r="81" spans="2:17" x14ac:dyDescent="0.25">
      <c r="B81" s="436"/>
      <c r="C81" s="18" t="s">
        <v>276</v>
      </c>
      <c r="D81" s="286">
        <f>SubSegments!D135</f>
        <v>15184258.915933995</v>
      </c>
      <c r="E81" s="287">
        <f>SubSegments!E135</f>
        <v>-1693561.0924267936</v>
      </c>
      <c r="F81" s="288">
        <f>SubSegments!F135</f>
        <v>-0.10034240746659533</v>
      </c>
      <c r="G81" s="289">
        <f>SubSegments!G135</f>
        <v>46.807625342140874</v>
      </c>
      <c r="H81" s="290">
        <f>SubSegments!H135</f>
        <v>-2.2066115856353505</v>
      </c>
      <c r="I81" s="291">
        <f>SubSegments!I135</f>
        <v>2.20785249197192</v>
      </c>
      <c r="J81" s="289">
        <f>SubSegments!J135</f>
        <v>5.8403659276930586E-2</v>
      </c>
      <c r="K81" s="292">
        <f>SubSegments!K135</f>
        <v>2.7171458277377925E-2</v>
      </c>
      <c r="L81" s="293">
        <f>SubSegments!L135</f>
        <v>33524603.886291713</v>
      </c>
      <c r="M81" s="294">
        <f>SubSegments!M135</f>
        <v>-2753406.6291155219</v>
      </c>
      <c r="N81" s="295">
        <f>SubSegments!N135</f>
        <v>-7.589739872714775E-2</v>
      </c>
      <c r="O81" s="296">
        <f>SubSegments!O135</f>
        <v>8703385.6353519801</v>
      </c>
      <c r="P81" s="287">
        <f>SubSegments!P135</f>
        <v>-972908.78416027129</v>
      </c>
      <c r="Q81" s="295">
        <f>SubSegments!Q135</f>
        <v>-0.10054559545009299</v>
      </c>
    </row>
    <row r="82" spans="2:17" x14ac:dyDescent="0.25">
      <c r="B82" s="436"/>
      <c r="C82" s="18" t="s">
        <v>277</v>
      </c>
      <c r="D82" s="286">
        <f>SubSegments!D136</f>
        <v>1053284.8584852035</v>
      </c>
      <c r="E82" s="287">
        <f>SubSegments!E136</f>
        <v>-150886.19337987923</v>
      </c>
      <c r="F82" s="288">
        <f>SubSegments!F136</f>
        <v>-0.12530295687326054</v>
      </c>
      <c r="G82" s="289">
        <f>SubSegments!G136</f>
        <v>3.2468995232154003</v>
      </c>
      <c r="H82" s="290">
        <f>SubSegments!H136</f>
        <v>-0.25008795552575824</v>
      </c>
      <c r="I82" s="291">
        <f>SubSegments!I136</f>
        <v>3.4700357926681176</v>
      </c>
      <c r="J82" s="289">
        <f>SubSegments!J136</f>
        <v>0.13416784313237207</v>
      </c>
      <c r="K82" s="292">
        <f>SubSegments!K136</f>
        <v>4.0219770435170936E-2</v>
      </c>
      <c r="L82" s="293">
        <f>SubSegments!L136</f>
        <v>3654936.1588190291</v>
      </c>
      <c r="M82" s="294">
        <f>SubSegments!M136</f>
        <v>-362019.4588564462</v>
      </c>
      <c r="N82" s="295">
        <f>SubSegments!N136</f>
        <v>-9.0122842598380257E-2</v>
      </c>
      <c r="O82" s="296">
        <f>SubSegments!O136</f>
        <v>840257.61971091502</v>
      </c>
      <c r="P82" s="287">
        <f>SubSegments!P136</f>
        <v>-90774.777387041249</v>
      </c>
      <c r="Q82" s="295">
        <f>SubSegments!Q136</f>
        <v>-9.7499053384165535E-2</v>
      </c>
    </row>
    <row r="83" spans="2:17" x14ac:dyDescent="0.25">
      <c r="B83" s="436"/>
      <c r="C83" s="18" t="s">
        <v>278</v>
      </c>
      <c r="D83" s="286">
        <f>SubSegments!D137</f>
        <v>4045.7740592521427</v>
      </c>
      <c r="E83" s="287">
        <f>SubSegments!E137</f>
        <v>-736.62795788145058</v>
      </c>
      <c r="F83" s="288">
        <f>SubSegments!F137</f>
        <v>-0.1540288656709291</v>
      </c>
      <c r="G83" s="289">
        <f>SubSegments!G137</f>
        <v>1.2471670657940588E-2</v>
      </c>
      <c r="H83" s="290">
        <f>SubSegments!H137</f>
        <v>-1.4167216483846924E-3</v>
      </c>
      <c r="I83" s="291">
        <f>SubSegments!I137</f>
        <v>12.753980733231936</v>
      </c>
      <c r="J83" s="289">
        <f>SubSegments!J137</f>
        <v>-5.1238277483236612</v>
      </c>
      <c r="K83" s="292">
        <f>SubSegments!K137</f>
        <v>-0.28660267580390941</v>
      </c>
      <c r="L83" s="293">
        <f>SubSegments!L137</f>
        <v>51599.724402711392</v>
      </c>
      <c r="M83" s="294">
        <f>SubSegments!M137</f>
        <v>-33899.14294140815</v>
      </c>
      <c r="N83" s="295">
        <f>SubSegments!N137</f>
        <v>-0.39648645642250924</v>
      </c>
      <c r="O83" s="296">
        <f>SubSegments!O137</f>
        <v>4587.6135183572769</v>
      </c>
      <c r="P83" s="287">
        <f>SubSegments!P137</f>
        <v>-1001.0668708086014</v>
      </c>
      <c r="Q83" s="295">
        <f>SubSegments!Q137</f>
        <v>-0.17912401516988746</v>
      </c>
    </row>
    <row r="84" spans="2:17" x14ac:dyDescent="0.25">
      <c r="B84" s="436"/>
      <c r="C84" s="18" t="s">
        <v>279</v>
      </c>
      <c r="D84" s="286">
        <f>SubSegments!D138</f>
        <v>193.48936080932617</v>
      </c>
      <c r="E84" s="287">
        <f>SubSegments!E138</f>
        <v>46.793346405029297</v>
      </c>
      <c r="F84" s="288">
        <f>SubSegments!F138</f>
        <v>0.31898171599990433</v>
      </c>
      <c r="G84" s="289">
        <f>SubSegments!G138</f>
        <v>5.964583163785024E-4</v>
      </c>
      <c r="H84" s="290">
        <f>SubSegments!H138</f>
        <v>1.7044398497723941E-4</v>
      </c>
      <c r="I84" s="291">
        <f>SubSegments!I138</f>
        <v>8.59</v>
      </c>
      <c r="J84" s="289">
        <f>SubSegments!J138</f>
        <v>0</v>
      </c>
      <c r="K84" s="292">
        <f>SubSegments!K138</f>
        <v>0</v>
      </c>
      <c r="L84" s="293">
        <f>SubSegments!L138</f>
        <v>1662.0736093521118</v>
      </c>
      <c r="M84" s="294">
        <f>SubSegments!M138</f>
        <v>401.95484561920171</v>
      </c>
      <c r="N84" s="295">
        <f>SubSegments!N138</f>
        <v>0.31898171599990433</v>
      </c>
      <c r="O84" s="296">
        <f>SubSegments!O138</f>
        <v>193.48936080932617</v>
      </c>
      <c r="P84" s="287">
        <f>SubSegments!P138</f>
        <v>46.793346405029297</v>
      </c>
      <c r="Q84" s="295">
        <f>SubSegments!Q138</f>
        <v>0.31898171599990433</v>
      </c>
    </row>
    <row r="85" spans="2:17" x14ac:dyDescent="0.25">
      <c r="B85" s="436"/>
      <c r="C85" s="18" t="s">
        <v>280</v>
      </c>
      <c r="D85" s="286">
        <f>SubSegments!D139</f>
        <v>684007.39589902502</v>
      </c>
      <c r="E85" s="287">
        <f>SubSegments!E139</f>
        <v>7747.6709089818178</v>
      </c>
      <c r="F85" s="288">
        <f>SubSegments!F139</f>
        <v>1.1456649897487077E-2</v>
      </c>
      <c r="G85" s="289">
        <f>SubSegments!G139</f>
        <v>2.1085495245933519</v>
      </c>
      <c r="H85" s="290">
        <f>SubSegments!H139</f>
        <v>0.14464930709162394</v>
      </c>
      <c r="I85" s="291">
        <f>SubSegments!I139</f>
        <v>7.1016307594602397</v>
      </c>
      <c r="J85" s="289">
        <f>SubSegments!J139</f>
        <v>-0.86838320161901983</v>
      </c>
      <c r="K85" s="292">
        <f>SubSegments!K139</f>
        <v>-0.10895629616957757</v>
      </c>
      <c r="L85" s="293">
        <f>SubSegments!L139</f>
        <v>4857567.9624148142</v>
      </c>
      <c r="M85" s="294">
        <f>SubSegments!M139</f>
        <v>-532231.4870714508</v>
      </c>
      <c r="N85" s="295">
        <f>SubSegments!N139</f>
        <v>-9.8747920411432211E-2</v>
      </c>
      <c r="O85" s="296">
        <f>SubSegments!O139</f>
        <v>970932.8185632145</v>
      </c>
      <c r="P85" s="287">
        <f>SubSegments!P139</f>
        <v>-160228.94127707486</v>
      </c>
      <c r="Q85" s="295">
        <f>SubSegments!Q139</f>
        <v>-0.14164989214248</v>
      </c>
    </row>
    <row r="86" spans="2:17" ht="15" thickBot="1" x14ac:dyDescent="0.3">
      <c r="B86" s="436"/>
      <c r="C86" s="350" t="s">
        <v>281</v>
      </c>
      <c r="D86" s="298">
        <f>SubSegments!D140</f>
        <v>981049.56395889295</v>
      </c>
      <c r="E86" s="299">
        <f>SubSegments!E140</f>
        <v>-7753.245866232086</v>
      </c>
      <c r="F86" s="300">
        <f>SubSegments!F140</f>
        <v>-7.8410435217141916E-3</v>
      </c>
      <c r="G86" s="301">
        <f>SubSegments!G140</f>
        <v>3.024224012913173</v>
      </c>
      <c r="H86" s="302">
        <f>SubSegments!H140</f>
        <v>0.15267927718242369</v>
      </c>
      <c r="I86" s="303">
        <f>SubSegments!I140</f>
        <v>4.7526902083139619</v>
      </c>
      <c r="J86" s="301">
        <f>SubSegments!J140</f>
        <v>0.17226416240135567</v>
      </c>
      <c r="K86" s="304">
        <f>SubSegments!K140</f>
        <v>3.7608764048287058E-2</v>
      </c>
      <c r="L86" s="305">
        <f>SubSegments!L140</f>
        <v>4662624.6564981127</v>
      </c>
      <c r="M86" s="306">
        <f>SubSegments!M140</f>
        <v>133486.51210354082</v>
      </c>
      <c r="N86" s="307">
        <f>SubSegments!N140</f>
        <v>2.9472828570872505E-2</v>
      </c>
      <c r="O86" s="308">
        <f>SubSegments!O140</f>
        <v>785633.94534173026</v>
      </c>
      <c r="P86" s="299">
        <f>SubSegments!P140</f>
        <v>2689.9010048250202</v>
      </c>
      <c r="Q86" s="307">
        <f>SubSegments!Q140</f>
        <v>3.4356235599226816E-3</v>
      </c>
    </row>
    <row r="87" spans="2:17" s="160" customFormat="1" x14ac:dyDescent="0.25">
      <c r="B87" s="436"/>
      <c r="C87" s="227" t="s">
        <v>282</v>
      </c>
      <c r="D87" s="228">
        <f>'RFG vs SS'!E40</f>
        <v>13555909.144357735</v>
      </c>
      <c r="E87" s="228">
        <f>'RFG vs SS'!F40</f>
        <v>-401258.23535955325</v>
      </c>
      <c r="F87" s="233">
        <f>'RFG vs SS'!G40</f>
        <v>-2.8749260107223919E-2</v>
      </c>
      <c r="G87" s="234">
        <f>'RFG vs SS'!H40</f>
        <v>41.788006903343074</v>
      </c>
      <c r="H87" s="235">
        <f>'RFG vs SS'!I40</f>
        <v>1.2555264970341256</v>
      </c>
      <c r="I87" s="236">
        <f>'RFG vs SS'!J40</f>
        <v>2.8013916046597842</v>
      </c>
      <c r="J87" s="234">
        <f>'RFG vs SS'!K40</f>
        <v>-1.5790863369009589E-2</v>
      </c>
      <c r="K87" s="237">
        <f>'RFG vs SS'!L40</f>
        <v>-5.6051972309974609E-3</v>
      </c>
      <c r="L87" s="238">
        <f>'RFG vs SS'!M40</f>
        <v>37975410.070534557</v>
      </c>
      <c r="M87" s="239">
        <f>'RFG vs SS'!N40</f>
        <v>-1344477.1749483645</v>
      </c>
      <c r="N87" s="240">
        <f>'RFG vs SS'!O40</f>
        <v>-3.4193312065075122E-2</v>
      </c>
      <c r="O87" s="241">
        <f>'RFG vs SS'!P40</f>
        <v>8095296.8782420726</v>
      </c>
      <c r="P87" s="242">
        <f>'RFG vs SS'!Q40</f>
        <v>-424739.67673160043</v>
      </c>
      <c r="Q87" s="240">
        <f>'RFG vs SS'!R40</f>
        <v>-4.9851860844852075E-2</v>
      </c>
    </row>
    <row r="88" spans="2:17" s="160" customFormat="1" ht="15" thickBot="1" x14ac:dyDescent="0.3">
      <c r="B88" s="437"/>
      <c r="C88" s="161" t="s">
        <v>283</v>
      </c>
      <c r="D88" s="229">
        <f>'RFG vs SS'!E41</f>
        <v>376146.2373887648</v>
      </c>
      <c r="E88" s="229">
        <f>'RFG vs SS'!F41</f>
        <v>314648.15607265092</v>
      </c>
      <c r="F88" s="243">
        <f>'RFG vs SS'!G41</f>
        <v>5.1163898017450196</v>
      </c>
      <c r="G88" s="244">
        <f>'RFG vs SS'!H41</f>
        <v>1.1595239682770053</v>
      </c>
      <c r="H88" s="245">
        <f>'RFG vs SS'!I41</f>
        <v>0.98092972288640012</v>
      </c>
      <c r="I88" s="246">
        <f>'RFG vs SS'!J41</f>
        <v>0.87536249642761765</v>
      </c>
      <c r="J88" s="244">
        <f>'RFG vs SS'!K41</f>
        <v>-2.2777495282135685</v>
      </c>
      <c r="K88" s="247">
        <f>'RFG vs SS'!L41</f>
        <v>-0.72238141569764525</v>
      </c>
      <c r="L88" s="248">
        <f>'RFG vs SS'!M41</f>
        <v>329264.30938248447</v>
      </c>
      <c r="M88" s="249">
        <f>'RFG vs SS'!N41</f>
        <v>135353.96969228439</v>
      </c>
      <c r="N88" s="250">
        <f>'RFG vs SS'!O41</f>
        <v>0.69802347780181295</v>
      </c>
      <c r="O88" s="251">
        <f>'RFG vs SS'!P41</f>
        <v>106449.31363457101</v>
      </c>
      <c r="P88" s="252">
        <f>'RFG vs SS'!Q41</f>
        <v>65324.806163311434</v>
      </c>
      <c r="Q88" s="250">
        <f>'RFG vs SS'!R41</f>
        <v>1.58846415872493</v>
      </c>
    </row>
    <row r="89" spans="2:17" x14ac:dyDescent="0.25">
      <c r="B89" s="438" t="s">
        <v>284</v>
      </c>
      <c r="C89" s="13" t="s">
        <v>31</v>
      </c>
      <c r="D89" s="162">
        <f>'Fat Content'!D49</f>
        <v>43510.806319475174</v>
      </c>
      <c r="E89" s="32">
        <f>'Fat Content'!E49</f>
        <v>9668.240434885025</v>
      </c>
      <c r="F89" s="196">
        <f>'Fat Content'!F49</f>
        <v>0.28568284295746488</v>
      </c>
      <c r="G89" s="204">
        <f>'Fat Content'!G49</f>
        <v>0.13412821342233905</v>
      </c>
      <c r="H89" s="219">
        <f>'Fat Content'!H49</f>
        <v>3.5847301450919022E-2</v>
      </c>
      <c r="I89" s="200">
        <f>'Fat Content'!I49</f>
        <v>3.938352170675437</v>
      </c>
      <c r="J89" s="204">
        <f>'Fat Content'!J49</f>
        <v>4.0256882736233734E-4</v>
      </c>
      <c r="K89" s="186">
        <f>'Fat Content'!K49</f>
        <v>1.0222802932099799E-4</v>
      </c>
      <c r="L89" s="187">
        <f>'Fat Content'!L49</f>
        <v>171360.87851614357</v>
      </c>
      <c r="M89" s="188">
        <f>'Fat Content'!M49</f>
        <v>38090.559665404551</v>
      </c>
      <c r="N89" s="189">
        <f>'Fat Content'!N49</f>
        <v>0.28581427578083213</v>
      </c>
      <c r="O89" s="31">
        <f>'Fat Content'!O49</f>
        <v>25247.78889811039</v>
      </c>
      <c r="P89" s="32">
        <f>'Fat Content'!P49</f>
        <v>3936.9437228441238</v>
      </c>
      <c r="Q89" s="189">
        <f>'Fat Content'!Q49</f>
        <v>0.18473897635056766</v>
      </c>
    </row>
    <row r="90" spans="2:17" x14ac:dyDescent="0.25">
      <c r="B90" s="439"/>
      <c r="C90" s="18" t="s">
        <v>217</v>
      </c>
      <c r="D90" s="27">
        <f>'Fat Content'!D50</f>
        <v>538343.18835221452</v>
      </c>
      <c r="E90" s="309">
        <f>'Fat Content'!E50</f>
        <v>-58061.128304312355</v>
      </c>
      <c r="F90" s="310">
        <f>'Fat Content'!F50</f>
        <v>-9.735195853344257E-2</v>
      </c>
      <c r="G90" s="311">
        <f>'Fat Content'!G50</f>
        <v>1.6595190061887886</v>
      </c>
      <c r="H90" s="215">
        <f>'Fat Content'!H50</f>
        <v>-7.247614880579234E-2</v>
      </c>
      <c r="I90" s="312">
        <f>'Fat Content'!I50</f>
        <v>3.0138705905238381</v>
      </c>
      <c r="J90" s="311">
        <f>'Fat Content'!J50</f>
        <v>5.653857507505089E-2</v>
      </c>
      <c r="K90" s="313">
        <f>'Fat Content'!K50</f>
        <v>1.9118101985066065E-2</v>
      </c>
      <c r="L90" s="180">
        <f>'Fat Content'!L50</f>
        <v>1622496.7029835745</v>
      </c>
      <c r="M90" s="314">
        <f>'Fat Content'!M50</f>
        <v>-141268.87681662873</v>
      </c>
      <c r="N90" s="173">
        <f>'Fat Content'!N50</f>
        <v>-8.0095041220064778E-2</v>
      </c>
      <c r="O90" s="315">
        <f>'Fat Content'!O50</f>
        <v>370802.21671025647</v>
      </c>
      <c r="P90" s="309">
        <f>'Fat Content'!P50</f>
        <v>-46622.209371691162</v>
      </c>
      <c r="Q90" s="173">
        <f>'Fat Content'!Q50</f>
        <v>-0.1116901802065086</v>
      </c>
    </row>
    <row r="91" spans="2:17" x14ac:dyDescent="0.25">
      <c r="B91" s="439"/>
      <c r="C91" s="18" t="s">
        <v>218</v>
      </c>
      <c r="D91" s="27">
        <f>'Fat Content'!D51</f>
        <v>1631.981020450592</v>
      </c>
      <c r="E91" s="309">
        <f>'Fat Content'!E51</f>
        <v>894.32551407814026</v>
      </c>
      <c r="F91" s="310">
        <f>'Fat Content'!F51</f>
        <v>1.2123891252112253</v>
      </c>
      <c r="G91" s="311">
        <f>'Fat Content'!G51</f>
        <v>5.0308122769544663E-3</v>
      </c>
      <c r="H91" s="215">
        <f>'Fat Content'!H51</f>
        <v>2.8886148994194745E-3</v>
      </c>
      <c r="I91" s="312">
        <f>'Fat Content'!I51</f>
        <v>3.2784044759387054</v>
      </c>
      <c r="J91" s="311">
        <f>'Fat Content'!J51</f>
        <v>-0.21896102616744084</v>
      </c>
      <c r="K91" s="313">
        <f>'Fat Content'!K51</f>
        <v>-6.2607418651433613E-2</v>
      </c>
      <c r="L91" s="180">
        <f>'Fat Content'!L51</f>
        <v>5350.2938820922373</v>
      </c>
      <c r="M91" s="314">
        <f>'Fat Content'!M51</f>
        <v>2770.4429616665839</v>
      </c>
      <c r="N91" s="173">
        <f>'Fat Content'!N51</f>
        <v>1.0738771530292472</v>
      </c>
      <c r="O91" s="315">
        <f>'Fat Content'!O51</f>
        <v>843.91739296913147</v>
      </c>
      <c r="P91" s="309">
        <f>'Fat Content'!P51</f>
        <v>475.08963978290558</v>
      </c>
      <c r="Q91" s="173">
        <f>'Fat Content'!Q51</f>
        <v>1.2881070789242552</v>
      </c>
    </row>
    <row r="92" spans="2:17" ht="15" thickBot="1" x14ac:dyDescent="0.3">
      <c r="B92" s="440"/>
      <c r="C92" s="21" t="s">
        <v>219</v>
      </c>
      <c r="D92" s="316">
        <f>'Fat Content'!D52</f>
        <v>31856226.154424436</v>
      </c>
      <c r="E92" s="317">
        <f>'Fat Content'!E52</f>
        <v>-1947315.0010132343</v>
      </c>
      <c r="F92" s="318">
        <f>'Fat Content'!F52</f>
        <v>-5.7606834504673993E-2</v>
      </c>
      <c r="G92" s="319">
        <f>'Fat Content'!G52</f>
        <v>98.201321968111927</v>
      </c>
      <c r="H92" s="320">
        <f>'Fat Content'!H52</f>
        <v>3.3740232455429009E-2</v>
      </c>
      <c r="I92" s="321">
        <f>'Fat Content'!I52</f>
        <v>2.6695451599704256</v>
      </c>
      <c r="J92" s="319">
        <f>'Fat Content'!J52</f>
        <v>1.4356000952779446E-2</v>
      </c>
      <c r="K92" s="322">
        <f>'Fat Content'!K52</f>
        <v>5.4067714550668057E-3</v>
      </c>
      <c r="L92" s="323">
        <f>'Fat Content'!L52</f>
        <v>85041634.345467046</v>
      </c>
      <c r="M92" s="324">
        <f>'Fat Content'!M52</f>
        <v>-4713161.6668578982</v>
      </c>
      <c r="N92" s="325">
        <f>'Fat Content'!N52</f>
        <v>-5.2511530038023779E-2</v>
      </c>
      <c r="O92" s="326">
        <f>'Fat Content'!O52</f>
        <v>19484942.883575536</v>
      </c>
      <c r="P92" s="317">
        <f>'Fat Content'!P52</f>
        <v>-1565750.3401497081</v>
      </c>
      <c r="Q92" s="325">
        <f>'Fat Content'!Q52</f>
        <v>-7.4379989462058413E-2</v>
      </c>
    </row>
    <row r="93" spans="2:17" ht="15" thickBot="1" x14ac:dyDescent="0.3">
      <c r="B93" s="438" t="s">
        <v>198</v>
      </c>
      <c r="C93" s="158" t="s">
        <v>198</v>
      </c>
      <c r="D93" s="163">
        <f>Flavors!D199</f>
        <v>13991371.2889823</v>
      </c>
      <c r="E93" s="164">
        <f>Flavors!E199</f>
        <v>-182971.67692593485</v>
      </c>
      <c r="F93" s="177">
        <f>Flavors!F199</f>
        <v>-1.2908653146464258E-2</v>
      </c>
      <c r="G93" s="201">
        <f>Flavors!G199</f>
        <v>43.130380543645167</v>
      </c>
      <c r="H93" s="216">
        <f>Flavors!H199</f>
        <v>1.9672087547276433</v>
      </c>
      <c r="I93" s="197">
        <f>Flavors!I199</f>
        <v>2.755675365041411</v>
      </c>
      <c r="J93" s="201">
        <f>Flavors!J199</f>
        <v>-5.8748953569707663E-2</v>
      </c>
      <c r="K93" s="191">
        <f>Flavors!K199</f>
        <v>-2.0874234628095987E-2</v>
      </c>
      <c r="L93" s="192">
        <f>Flavors!L199</f>
        <v>38555677.184196219</v>
      </c>
      <c r="M93" s="176">
        <f>Flavors!M199</f>
        <v>-1336938.3593903705</v>
      </c>
      <c r="N93" s="178">
        <f>Flavors!N199</f>
        <v>-3.3513429520048252E-2</v>
      </c>
      <c r="O93" s="182">
        <f>Flavors!O199</f>
        <v>8238674.5610374706</v>
      </c>
      <c r="P93" s="164">
        <f>Flavors!P199</f>
        <v>-393187.48538627382</v>
      </c>
      <c r="Q93" s="178">
        <f>Flavors!Q199</f>
        <v>-4.5550714697667673E-2</v>
      </c>
    </row>
    <row r="94" spans="2:17" x14ac:dyDescent="0.25">
      <c r="B94" s="439"/>
      <c r="C94" s="221" t="s">
        <v>31</v>
      </c>
      <c r="D94" s="327">
        <f>Flavors!D200</f>
        <v>220317.22137005485</v>
      </c>
      <c r="E94" s="328">
        <f>Flavors!E200</f>
        <v>11275.32682161429</v>
      </c>
      <c r="F94" s="329">
        <f>Flavors!F200</f>
        <v>5.3938120136016551E-2</v>
      </c>
      <c r="G94" s="330">
        <f>Flavors!G200</f>
        <v>0.67915899033368854</v>
      </c>
      <c r="H94" s="331">
        <f>Flavors!H200</f>
        <v>7.2088353121484094E-2</v>
      </c>
      <c r="I94" s="332">
        <f>Flavors!I200</f>
        <v>3.3377754111014855</v>
      </c>
      <c r="J94" s="330">
        <f>Flavors!J200</f>
        <v>3.5763304845793265E-2</v>
      </c>
      <c r="K94" s="333">
        <f>Flavors!K200</f>
        <v>1.0830761273721365E-2</v>
      </c>
      <c r="L94" s="334">
        <f>Flavors!L200</f>
        <v>735369.40413117176</v>
      </c>
      <c r="M94" s="335">
        <f>Flavors!M200</f>
        <v>45110.537617595284</v>
      </c>
      <c r="N94" s="336">
        <f>Flavors!N200</f>
        <v>6.5353072312484412E-2</v>
      </c>
      <c r="O94" s="337">
        <f>Flavors!O200</f>
        <v>131879.95082513173</v>
      </c>
      <c r="P94" s="328">
        <f>Flavors!P200</f>
        <v>3748.4180947336426</v>
      </c>
      <c r="Q94" s="336">
        <f>Flavors!Q200</f>
        <v>2.9254454503566264E-2</v>
      </c>
    </row>
    <row r="95" spans="2:17" x14ac:dyDescent="0.25">
      <c r="B95" s="439"/>
      <c r="C95" s="18" t="s">
        <v>199</v>
      </c>
      <c r="D95" s="286">
        <f>Flavors!D201</f>
        <v>8560.577609539032</v>
      </c>
      <c r="E95" s="287">
        <f>Flavors!E201</f>
        <v>2834.4630327224731</v>
      </c>
      <c r="F95" s="288">
        <f>Flavors!F201</f>
        <v>0.49500634238064734</v>
      </c>
      <c r="G95" s="289">
        <f>Flavors!G201</f>
        <v>2.6389191048312388E-2</v>
      </c>
      <c r="H95" s="290">
        <f>Flavors!H201</f>
        <v>9.7601988914669882E-3</v>
      </c>
      <c r="I95" s="291">
        <f>Flavors!I201</f>
        <v>3.0386921154340767</v>
      </c>
      <c r="J95" s="289">
        <f>Flavors!J201</f>
        <v>0.17301460513777833</v>
      </c>
      <c r="K95" s="292">
        <f>Flavors!K201</f>
        <v>6.0374764611908265E-2</v>
      </c>
      <c r="L95" s="293">
        <f>Flavors!L201</f>
        <v>26012.959685667753</v>
      </c>
      <c r="M95" s="294">
        <f>Flavors!M201</f>
        <v>9603.7619215047343</v>
      </c>
      <c r="N95" s="295">
        <f>Flavors!N201</f>
        <v>0.58526699839518892</v>
      </c>
      <c r="O95" s="296">
        <f>Flavors!O201</f>
        <v>4280.288804769516</v>
      </c>
      <c r="P95" s="287">
        <f>Flavors!P201</f>
        <v>1417.2315163612366</v>
      </c>
      <c r="Q95" s="295">
        <f>Flavors!Q201</f>
        <v>0.49500634238064734</v>
      </c>
    </row>
    <row r="96" spans="2:17" x14ac:dyDescent="0.25">
      <c r="B96" s="439"/>
      <c r="C96" s="18" t="s">
        <v>200</v>
      </c>
      <c r="D96" s="286">
        <f>Flavors!D202</f>
        <v>646507.12198022613</v>
      </c>
      <c r="E96" s="287">
        <f>Flavors!E202</f>
        <v>273590.00710823742</v>
      </c>
      <c r="F96" s="288">
        <f>Flavors!F202</f>
        <v>0.73364829930681164</v>
      </c>
      <c r="G96" s="289">
        <f>Flavors!G202</f>
        <v>1.9929496272564573</v>
      </c>
      <c r="H96" s="290">
        <f>Flavors!H202</f>
        <v>0.90997517832265684</v>
      </c>
      <c r="I96" s="291">
        <f>Flavors!I202</f>
        <v>2.1477906512641374</v>
      </c>
      <c r="J96" s="289">
        <f>Flavors!J202</f>
        <v>-1.3109650270331366</v>
      </c>
      <c r="K96" s="292">
        <f>Flavors!K202</f>
        <v>-0.37902793633533471</v>
      </c>
      <c r="L96" s="293">
        <f>Flavors!L202</f>
        <v>1388561.952564813</v>
      </c>
      <c r="M96" s="294">
        <f>Flavors!M202</f>
        <v>98732.763967085164</v>
      </c>
      <c r="N96" s="295">
        <f>Flavors!N202</f>
        <v>7.6547162089288051E-2</v>
      </c>
      <c r="O96" s="296">
        <f>Flavors!O202</f>
        <v>282587.30616363569</v>
      </c>
      <c r="P96" s="287">
        <f>Flavors!P202</f>
        <v>37354.275858081179</v>
      </c>
      <c r="Q96" s="295">
        <f>Flavors!Q202</f>
        <v>0.15232155232734612</v>
      </c>
    </row>
    <row r="97" spans="2:17" x14ac:dyDescent="0.25">
      <c r="B97" s="439"/>
      <c r="C97" s="18" t="s">
        <v>201</v>
      </c>
      <c r="D97" s="286">
        <f>Flavors!D203</f>
        <v>86278.212457510832</v>
      </c>
      <c r="E97" s="287">
        <f>Flavors!E203</f>
        <v>3392.091178613904</v>
      </c>
      <c r="F97" s="288">
        <f>Flavors!F203</f>
        <v>4.0924718472470506E-2</v>
      </c>
      <c r="G97" s="289">
        <f>Flavors!G203</f>
        <v>0.26596479065981393</v>
      </c>
      <c r="H97" s="290">
        <f>Flavors!H203</f>
        <v>2.5258349639839028E-2</v>
      </c>
      <c r="I97" s="291">
        <f>Flavors!I203</f>
        <v>3.4187467438273695</v>
      </c>
      <c r="J97" s="289">
        <f>Flavors!J203</f>
        <v>0.12773171844228415</v>
      </c>
      <c r="K97" s="292">
        <f>Flavors!K203</f>
        <v>3.8812256236155626E-2</v>
      </c>
      <c r="L97" s="293">
        <f>Flavors!L203</f>
        <v>294963.35790236114</v>
      </c>
      <c r="M97" s="294">
        <f>Flavors!M203</f>
        <v>22183.887377620908</v>
      </c>
      <c r="N97" s="295">
        <f>Flavors!N203</f>
        <v>8.1325355368372196E-2</v>
      </c>
      <c r="O97" s="296">
        <f>Flavors!O203</f>
        <v>44906.686213970184</v>
      </c>
      <c r="P97" s="287">
        <f>Flavors!P203</f>
        <v>1948.6850900650024</v>
      </c>
      <c r="Q97" s="295">
        <f>Flavors!Q203</f>
        <v>4.5362564343819106E-2</v>
      </c>
    </row>
    <row r="98" spans="2:17" x14ac:dyDescent="0.25">
      <c r="B98" s="439"/>
      <c r="C98" s="18" t="s">
        <v>202</v>
      </c>
      <c r="D98" s="286">
        <f>Flavors!D204</f>
        <v>3146.3484615385532</v>
      </c>
      <c r="E98" s="287">
        <f>Flavors!E204</f>
        <v>-427.74134579957081</v>
      </c>
      <c r="F98" s="288">
        <f>Flavors!F204</f>
        <v>-0.11967839893708207</v>
      </c>
      <c r="G98" s="289">
        <f>Flavors!G204</f>
        <v>9.6990640635726457E-3</v>
      </c>
      <c r="H98" s="290">
        <f>Flavors!H204</f>
        <v>-6.8031458433573735E-4</v>
      </c>
      <c r="I98" s="291">
        <f>Flavors!I204</f>
        <v>5.0815621706886018</v>
      </c>
      <c r="J98" s="289">
        <f>Flavors!J204</f>
        <v>1.0839841140319515</v>
      </c>
      <c r="K98" s="292">
        <f>Flavors!K204</f>
        <v>0.27116021217570291</v>
      </c>
      <c r="L98" s="293">
        <f>Flavors!L204</f>
        <v>15988.365317958593</v>
      </c>
      <c r="M98" s="294">
        <f>Flavors!M204</f>
        <v>1700.6623316235127</v>
      </c>
      <c r="N98" s="295">
        <f>Flavors!N204</f>
        <v>0.1190297931899932</v>
      </c>
      <c r="O98" s="296">
        <f>Flavors!O204</f>
        <v>1765.0263329744339</v>
      </c>
      <c r="P98" s="287">
        <f>Flavors!P204</f>
        <v>-234.38714844316519</v>
      </c>
      <c r="Q98" s="295">
        <f>Flavors!Q204</f>
        <v>-0.11722795240781458</v>
      </c>
    </row>
    <row r="99" spans="2:17" x14ac:dyDescent="0.25">
      <c r="B99" s="439"/>
      <c r="C99" s="18" t="s">
        <v>203</v>
      </c>
      <c r="D99" s="286">
        <f>Flavors!D205</f>
        <v>13777.065534353256</v>
      </c>
      <c r="E99" s="287">
        <f>Flavors!E205</f>
        <v>-1577.7855666854375</v>
      </c>
      <c r="F99" s="288">
        <f>Flavors!F205</f>
        <v>-0.1027548594449546</v>
      </c>
      <c r="G99" s="289">
        <f>Flavors!G205</f>
        <v>4.2469752749633126E-2</v>
      </c>
      <c r="H99" s="290">
        <f>Flavors!H205</f>
        <v>-2.1216879390468374E-3</v>
      </c>
      <c r="I99" s="291">
        <f>Flavors!I205</f>
        <v>2.9447329730595051</v>
      </c>
      <c r="J99" s="289">
        <f>Flavors!J205</f>
        <v>3.8758742355666342E-2</v>
      </c>
      <c r="K99" s="292">
        <f>Flavors!K205</f>
        <v>1.3337607039371034E-2</v>
      </c>
      <c r="L99" s="293">
        <f>Flavors!L205</f>
        <v>40569.779151011702</v>
      </c>
      <c r="M99" s="294">
        <f>Flavors!M205</f>
        <v>-4051.0224649012089</v>
      </c>
      <c r="N99" s="295">
        <f>Flavors!N205</f>
        <v>-9.0787756342246242E-2</v>
      </c>
      <c r="O99" s="296">
        <f>Flavors!O205</f>
        <v>6888.5327671766281</v>
      </c>
      <c r="P99" s="287">
        <f>Flavors!P205</f>
        <v>-789.90417563915253</v>
      </c>
      <c r="Q99" s="295">
        <f>Flavors!Q205</f>
        <v>-0.1028730432406839</v>
      </c>
    </row>
    <row r="100" spans="2:17" x14ac:dyDescent="0.25">
      <c r="B100" s="439"/>
      <c r="C100" s="18" t="s">
        <v>204</v>
      </c>
      <c r="D100" s="286">
        <f>Flavors!D206</f>
        <v>3762471.5735409488</v>
      </c>
      <c r="E100" s="287">
        <f>Flavors!E206</f>
        <v>-241522.77354464866</v>
      </c>
      <c r="F100" s="288">
        <f>Flavors!F206</f>
        <v>-6.0320458174584278E-2</v>
      </c>
      <c r="G100" s="289">
        <f>Flavors!G206</f>
        <v>11.598350683414118</v>
      </c>
      <c r="H100" s="290">
        <f>Flavors!H206</f>
        <v>-2.9497432534041579E-2</v>
      </c>
      <c r="I100" s="291">
        <f>Flavors!I206</f>
        <v>2.7240641447675626</v>
      </c>
      <c r="J100" s="289">
        <f>Flavors!J206</f>
        <v>-3.6496163427510275E-2</v>
      </c>
      <c r="K100" s="292">
        <f>Flavors!K206</f>
        <v>-1.3220563709174109E-2</v>
      </c>
      <c r="L100" s="293">
        <f>Flavors!L206</f>
        <v>10249213.90919009</v>
      </c>
      <c r="M100" s="294">
        <f>Flavors!M206</f>
        <v>-804053.95961185545</v>
      </c>
      <c r="N100" s="295">
        <f>Flavors!N206</f>
        <v>-7.2743551423494646E-2</v>
      </c>
      <c r="O100" s="296">
        <f>Flavors!O206</f>
        <v>2271682.0555412169</v>
      </c>
      <c r="P100" s="287">
        <f>Flavors!P206</f>
        <v>-214543.41806482943</v>
      </c>
      <c r="Q100" s="295">
        <f>Flavors!Q206</f>
        <v>-8.6292824340526736E-2</v>
      </c>
    </row>
    <row r="101" spans="2:17" x14ac:dyDescent="0.25">
      <c r="B101" s="439"/>
      <c r="C101" s="18" t="s">
        <v>205</v>
      </c>
      <c r="D101" s="286">
        <f>Flavors!D207</f>
        <v>779520.2232434547</v>
      </c>
      <c r="E101" s="287">
        <f>Flavors!E207</f>
        <v>99731.325784104876</v>
      </c>
      <c r="F101" s="288">
        <f>Flavors!F207</f>
        <v>0.14670925953166017</v>
      </c>
      <c r="G101" s="289">
        <f>Flavors!G207</f>
        <v>2.4029813215258433</v>
      </c>
      <c r="H101" s="290">
        <f>Flavors!H207</f>
        <v>0.42883216811391556</v>
      </c>
      <c r="I101" s="291">
        <f>Flavors!I207</f>
        <v>2.008474432428264</v>
      </c>
      <c r="J101" s="289">
        <f>Flavors!J207</f>
        <v>2.8324355013765956E-2</v>
      </c>
      <c r="K101" s="292">
        <f>Flavors!K207</f>
        <v>1.4304145598271699E-2</v>
      </c>
      <c r="L101" s="293">
        <f>Flavors!L207</f>
        <v>1565646.4379452514</v>
      </c>
      <c r="M101" s="294">
        <f>Flavors!M207</f>
        <v>219562.40001560352</v>
      </c>
      <c r="N101" s="295">
        <f>Flavors!N207</f>
        <v>0.16311195573888737</v>
      </c>
      <c r="O101" s="296">
        <f>Flavors!O207</f>
        <v>389747.32546376169</v>
      </c>
      <c r="P101" s="287">
        <f>Flavors!P207</f>
        <v>49889.255065449979</v>
      </c>
      <c r="Q101" s="295">
        <f>Flavors!Q207</f>
        <v>0.14679438098080194</v>
      </c>
    </row>
    <row r="102" spans="2:17" x14ac:dyDescent="0.25">
      <c r="B102" s="439"/>
      <c r="C102" s="18" t="s">
        <v>206</v>
      </c>
      <c r="D102" s="286">
        <f>Flavors!D208</f>
        <v>0</v>
      </c>
      <c r="E102" s="287">
        <f>Flavors!E208</f>
        <v>0</v>
      </c>
      <c r="F102" s="288">
        <f>Flavors!F208</f>
        <v>0</v>
      </c>
      <c r="G102" s="289">
        <f>Flavors!G208</f>
        <v>0</v>
      </c>
      <c r="H102" s="290">
        <f>Flavors!H208</f>
        <v>0</v>
      </c>
      <c r="I102" s="291">
        <f>Flavors!I208</f>
        <v>0</v>
      </c>
      <c r="J102" s="289">
        <f>Flavors!J208</f>
        <v>0</v>
      </c>
      <c r="K102" s="292">
        <f>Flavors!K208</f>
        <v>0</v>
      </c>
      <c r="L102" s="293">
        <f>Flavors!L208</f>
        <v>0</v>
      </c>
      <c r="M102" s="294">
        <f>Flavors!M208</f>
        <v>0</v>
      </c>
      <c r="N102" s="295">
        <f>Flavors!N208</f>
        <v>0</v>
      </c>
      <c r="O102" s="296">
        <f>Flavors!O208</f>
        <v>0</v>
      </c>
      <c r="P102" s="287">
        <f>Flavors!P208</f>
        <v>0</v>
      </c>
      <c r="Q102" s="295">
        <f>Flavors!Q208</f>
        <v>0</v>
      </c>
    </row>
    <row r="103" spans="2:17" x14ac:dyDescent="0.25">
      <c r="B103" s="439"/>
      <c r="C103" s="18" t="s">
        <v>207</v>
      </c>
      <c r="D103" s="286">
        <f>Flavors!D209</f>
        <v>0</v>
      </c>
      <c r="E103" s="287">
        <f>Flavors!E209</f>
        <v>0</v>
      </c>
      <c r="F103" s="288">
        <f>Flavors!F209</f>
        <v>0</v>
      </c>
      <c r="G103" s="289">
        <f>Flavors!G209</f>
        <v>0</v>
      </c>
      <c r="H103" s="290">
        <f>Flavors!H209</f>
        <v>0</v>
      </c>
      <c r="I103" s="291">
        <f>Flavors!I209</f>
        <v>0</v>
      </c>
      <c r="J103" s="289">
        <f>Flavors!J209</f>
        <v>0</v>
      </c>
      <c r="K103" s="292">
        <f>Flavors!K209</f>
        <v>0</v>
      </c>
      <c r="L103" s="293">
        <f>Flavors!L209</f>
        <v>0</v>
      </c>
      <c r="M103" s="294">
        <f>Flavors!M209</f>
        <v>0</v>
      </c>
      <c r="N103" s="295">
        <f>Flavors!N209</f>
        <v>0</v>
      </c>
      <c r="O103" s="296">
        <f>Flavors!O209</f>
        <v>0</v>
      </c>
      <c r="P103" s="287">
        <f>Flavors!P209</f>
        <v>0</v>
      </c>
      <c r="Q103" s="295">
        <f>Flavors!Q209</f>
        <v>0</v>
      </c>
    </row>
    <row r="104" spans="2:17" x14ac:dyDescent="0.25">
      <c r="B104" s="439"/>
      <c r="C104" s="18" t="s">
        <v>208</v>
      </c>
      <c r="D104" s="286">
        <f>Flavors!D210</f>
        <v>47835.891681204099</v>
      </c>
      <c r="E104" s="287">
        <f>Flavors!E210</f>
        <v>-26941.64468090747</v>
      </c>
      <c r="F104" s="288">
        <f>Flavors!F210</f>
        <v>-0.36029061656219952</v>
      </c>
      <c r="G104" s="289">
        <f>Flavors!G210</f>
        <v>0.14746090066808554</v>
      </c>
      <c r="H104" s="290">
        <f>Flavors!H210</f>
        <v>-6.96977064454114E-2</v>
      </c>
      <c r="I104" s="291">
        <f>Flavors!I210</f>
        <v>3.0117071599925227</v>
      </c>
      <c r="J104" s="289">
        <f>Flavors!J210</f>
        <v>-4.7060816013894335E-2</v>
      </c>
      <c r="K104" s="292">
        <f>Flavors!K210</f>
        <v>-1.5385546201296965E-2</v>
      </c>
      <c r="L104" s="293">
        <f>Flavors!L210</f>
        <v>144067.69748090915</v>
      </c>
      <c r="M104" s="294">
        <f>Flavors!M210</f>
        <v>-84659.43606817312</v>
      </c>
      <c r="N104" s="295">
        <f>Flavors!N210</f>
        <v>-0.37013289483648498</v>
      </c>
      <c r="O104" s="296">
        <f>Flavors!O210</f>
        <v>23917.741823016531</v>
      </c>
      <c r="P104" s="287">
        <f>Flavors!P210</f>
        <v>-13488.753347219103</v>
      </c>
      <c r="Q104" s="295">
        <f>Flavors!Q210</f>
        <v>-0.36059922978168002</v>
      </c>
    </row>
    <row r="105" spans="2:17" x14ac:dyDescent="0.25">
      <c r="B105" s="439"/>
      <c r="C105" s="18" t="s">
        <v>209</v>
      </c>
      <c r="D105" s="286">
        <f>Flavors!D211</f>
        <v>18362062.628676776</v>
      </c>
      <c r="E105" s="287">
        <f>Flavors!E211</f>
        <v>-1815233.9776212461</v>
      </c>
      <c r="F105" s="288">
        <f>Flavors!F211</f>
        <v>-8.9964181676084873E-2</v>
      </c>
      <c r="G105" s="289">
        <f>Flavors!G211</f>
        <v>56.603654665695053</v>
      </c>
      <c r="H105" s="290">
        <f>Flavors!H211</f>
        <v>-1.9924671043674635</v>
      </c>
      <c r="I105" s="291">
        <f>Flavors!I211</f>
        <v>2.6135517914965631</v>
      </c>
      <c r="J105" s="289">
        <f>Flavors!J211</f>
        <v>6.1722487876496146E-2</v>
      </c>
      <c r="K105" s="292">
        <f>Flavors!K211</f>
        <v>2.4187545690824857E-2</v>
      </c>
      <c r="L105" s="293">
        <f>Flavors!L211</f>
        <v>47990201.678750277</v>
      </c>
      <c r="M105" s="294">
        <f>Flavors!M211</f>
        <v>-3498815.0690347478</v>
      </c>
      <c r="N105" s="295">
        <f>Flavors!N211</f>
        <v>-6.7952648740088079E-2</v>
      </c>
      <c r="O105" s="296">
        <f>Flavors!O211</f>
        <v>11598255.559325429</v>
      </c>
      <c r="P105" s="287">
        <f>Flavors!P211</f>
        <v>-1216721.7158625647</v>
      </c>
      <c r="Q105" s="295">
        <f>Flavors!Q211</f>
        <v>-9.4945288605259401E-2</v>
      </c>
    </row>
    <row r="106" spans="2:17" x14ac:dyDescent="0.25">
      <c r="B106" s="439"/>
      <c r="C106" s="18" t="s">
        <v>210</v>
      </c>
      <c r="D106" s="286">
        <f>Flavors!D212</f>
        <v>59696.076053820085</v>
      </c>
      <c r="E106" s="287">
        <f>Flavors!E212</f>
        <v>-3327.0315444413136</v>
      </c>
      <c r="F106" s="288">
        <f>Flavors!F212</f>
        <v>-5.2790661572091307E-2</v>
      </c>
      <c r="G106" s="289">
        <f>Flavors!G212</f>
        <v>0.1840215961669989</v>
      </c>
      <c r="H106" s="290">
        <f>Flavors!H212</f>
        <v>9.9857979310102873E-4</v>
      </c>
      <c r="I106" s="291">
        <f>Flavors!I212</f>
        <v>3.004378487029693</v>
      </c>
      <c r="J106" s="289">
        <f>Flavors!J212</f>
        <v>0.17564273274418518</v>
      </c>
      <c r="K106" s="292">
        <f>Flavors!K212</f>
        <v>6.2092308367117044E-2</v>
      </c>
      <c r="L106" s="293">
        <f>Flavors!L212</f>
        <v>179349.60665618547</v>
      </c>
      <c r="M106" s="294">
        <f>Flavors!M212</f>
        <v>1073.888846800779</v>
      </c>
      <c r="N106" s="295">
        <f>Flavors!N212</f>
        <v>6.0237527577872299E-3</v>
      </c>
      <c r="O106" s="296">
        <f>Flavors!O212</f>
        <v>30095.628116555825</v>
      </c>
      <c r="P106" s="287">
        <f>Flavors!P212</f>
        <v>-1681.3545490667202</v>
      </c>
      <c r="Q106" s="295">
        <f>Flavors!Q212</f>
        <v>-5.2911082425886477E-2</v>
      </c>
    </row>
    <row r="107" spans="2:17" x14ac:dyDescent="0.25">
      <c r="B107" s="439"/>
      <c r="C107" s="18" t="s">
        <v>211</v>
      </c>
      <c r="D107" s="286">
        <f>Flavors!D213</f>
        <v>0</v>
      </c>
      <c r="E107" s="287">
        <f>Flavors!E213</f>
        <v>-2499.4201629161835</v>
      </c>
      <c r="F107" s="288">
        <f>Flavors!F213</f>
        <v>-1</v>
      </c>
      <c r="G107" s="289">
        <f>Flavors!G213</f>
        <v>0</v>
      </c>
      <c r="H107" s="290">
        <f>Flavors!H213</f>
        <v>-7.2584712946665098E-3</v>
      </c>
      <c r="I107" s="291">
        <f>Flavors!I213</f>
        <v>0</v>
      </c>
      <c r="J107" s="289">
        <f>Flavors!J213</f>
        <v>-3.5416971245349815</v>
      </c>
      <c r="K107" s="292">
        <f>Flavors!K213</f>
        <v>-1</v>
      </c>
      <c r="L107" s="293">
        <f>Flavors!L213</f>
        <v>0</v>
      </c>
      <c r="M107" s="294">
        <f>Flavors!M213</f>
        <v>-8852.1892040050025</v>
      </c>
      <c r="N107" s="295">
        <f>Flavors!N213</f>
        <v>-1</v>
      </c>
      <c r="O107" s="296">
        <f>Flavors!O213</f>
        <v>0</v>
      </c>
      <c r="P107" s="287">
        <f>Flavors!P213</f>
        <v>-1249.7100814580917</v>
      </c>
      <c r="Q107" s="295">
        <f>Flavors!Q213</f>
        <v>-1</v>
      </c>
    </row>
    <row r="108" spans="2:17" x14ac:dyDescent="0.25">
      <c r="B108" s="439"/>
      <c r="C108" s="18" t="s">
        <v>212</v>
      </c>
      <c r="D108" s="286">
        <f>Flavors!D214</f>
        <v>570594.45194291929</v>
      </c>
      <c r="E108" s="287">
        <f>Flavors!E214</f>
        <v>37924.927670963574</v>
      </c>
      <c r="F108" s="288">
        <f>Flavors!F214</f>
        <v>7.1197855223271433E-2</v>
      </c>
      <c r="G108" s="289">
        <f>Flavors!G214</f>
        <v>1.7589380869171996</v>
      </c>
      <c r="H108" s="290">
        <f>Flavors!H214</f>
        <v>0.21203272509096038</v>
      </c>
      <c r="I108" s="291">
        <f>Flavors!I214</f>
        <v>3.2130057507595033</v>
      </c>
      <c r="J108" s="289">
        <f>Flavors!J214</f>
        <v>0.10114709322961035</v>
      </c>
      <c r="K108" s="292">
        <f>Flavors!K214</f>
        <v>3.2503755588275368E-2</v>
      </c>
      <c r="L108" s="293">
        <f>Flavors!L214</f>
        <v>1833323.2554440668</v>
      </c>
      <c r="M108" s="294">
        <f>Flavors!M214</f>
        <v>175730.98473605188</v>
      </c>
      <c r="N108" s="295">
        <f>Flavors!N214</f>
        <v>0.10601580849613343</v>
      </c>
      <c r="O108" s="296">
        <f>Flavors!O214</f>
        <v>284399.94482316752</v>
      </c>
      <c r="P108" s="287">
        <f>Flavors!P214</f>
        <v>18559.11156094179</v>
      </c>
      <c r="Q108" s="295">
        <f>Flavors!Q214</f>
        <v>6.9812870104251662E-2</v>
      </c>
    </row>
    <row r="109" spans="2:17" x14ac:dyDescent="0.25">
      <c r="B109" s="439"/>
      <c r="C109" s="18" t="s">
        <v>213</v>
      </c>
      <c r="D109" s="286">
        <f>Flavors!D215</f>
        <v>0</v>
      </c>
      <c r="E109" s="287">
        <f>Flavors!E215</f>
        <v>0</v>
      </c>
      <c r="F109" s="288">
        <f>Flavors!F215</f>
        <v>0</v>
      </c>
      <c r="G109" s="289">
        <f>Flavors!G215</f>
        <v>0</v>
      </c>
      <c r="H109" s="290">
        <f>Flavors!H215</f>
        <v>0</v>
      </c>
      <c r="I109" s="291">
        <f>Flavors!I215</f>
        <v>0</v>
      </c>
      <c r="J109" s="289">
        <f>Flavors!J215</f>
        <v>0</v>
      </c>
      <c r="K109" s="292">
        <f>Flavors!K215</f>
        <v>0</v>
      </c>
      <c r="L109" s="293">
        <f>Flavors!L215</f>
        <v>0</v>
      </c>
      <c r="M109" s="294">
        <f>Flavors!M215</f>
        <v>0</v>
      </c>
      <c r="N109" s="295">
        <f>Flavors!N215</f>
        <v>0</v>
      </c>
      <c r="O109" s="296">
        <f>Flavors!O215</f>
        <v>0</v>
      </c>
      <c r="P109" s="287">
        <f>Flavors!P215</f>
        <v>0</v>
      </c>
      <c r="Q109" s="295">
        <f>Flavors!Q215</f>
        <v>0</v>
      </c>
    </row>
    <row r="110" spans="2:17" x14ac:dyDescent="0.25">
      <c r="B110" s="439"/>
      <c r="C110" s="18" t="s">
        <v>214</v>
      </c>
      <c r="D110" s="286">
        <f>Flavors!D216</f>
        <v>7870912.0869051637</v>
      </c>
      <c r="E110" s="287">
        <f>Flavors!E216</f>
        <v>-330195.48759670276</v>
      </c>
      <c r="F110" s="288">
        <f>Flavors!F216</f>
        <v>-4.0262304157955002E-2</v>
      </c>
      <c r="G110" s="289">
        <f>Flavors!G216</f>
        <v>24.263199547932849</v>
      </c>
      <c r="H110" s="290">
        <f>Flavors!H216</f>
        <v>0.44667410047045664</v>
      </c>
      <c r="I110" s="291">
        <f>Flavors!I216</f>
        <v>2.8399602147305263</v>
      </c>
      <c r="J110" s="289">
        <f>Flavors!J216</f>
        <v>-5.3725218694382626E-3</v>
      </c>
      <c r="K110" s="292">
        <f>Flavors!K216</f>
        <v>-1.8881875572338746E-3</v>
      </c>
      <c r="L110" s="293">
        <f>Flavors!L216</f>
        <v>22353077.180452283</v>
      </c>
      <c r="M110" s="294">
        <f>Flavors!M216</f>
        <v>-981802.67765580863</v>
      </c>
      <c r="N110" s="295">
        <f>Flavors!N216</f>
        <v>-4.2074468933452208E-2</v>
      </c>
      <c r="O110" s="296">
        <f>Flavors!O216</f>
        <v>4807414.4350465229</v>
      </c>
      <c r="P110" s="287">
        <f>Flavors!P216</f>
        <v>-271250.32866445277</v>
      </c>
      <c r="Q110" s="295">
        <f>Flavors!Q216</f>
        <v>-5.3409772309178843E-2</v>
      </c>
    </row>
    <row r="111" spans="2:17" ht="15" thickBot="1" x14ac:dyDescent="0.3">
      <c r="B111" s="439"/>
      <c r="C111" s="21" t="s">
        <v>215</v>
      </c>
      <c r="D111" s="338">
        <f>Flavors!D217</f>
        <v>8032.6506590843201</v>
      </c>
      <c r="E111" s="339">
        <f>Flavors!E217</f>
        <v>-1835.842901468277</v>
      </c>
      <c r="F111" s="340">
        <f>Flavors!F217</f>
        <v>-0.18603071382715447</v>
      </c>
      <c r="G111" s="341">
        <f>Flavors!G217</f>
        <v>2.4761781568421869E-2</v>
      </c>
      <c r="H111" s="342">
        <f>Flavors!H217</f>
        <v>-3.8969362788800616E-3</v>
      </c>
      <c r="I111" s="343">
        <f>Flavors!I217</f>
        <v>3.0496329563526601</v>
      </c>
      <c r="J111" s="341">
        <f>Flavors!J217</f>
        <v>5.7209663224148333E-2</v>
      </c>
      <c r="K111" s="344">
        <f>Flavors!K217</f>
        <v>1.9118172003111535E-2</v>
      </c>
      <c r="L111" s="345">
        <f>Flavors!L217</f>
        <v>24496.636176811458</v>
      </c>
      <c r="M111" s="346">
        <f>Flavors!M217</f>
        <v>-5034.0738218748556</v>
      </c>
      <c r="N111" s="347">
        <f>Flavors!N217</f>
        <v>-0.17046910900885209</v>
      </c>
      <c r="O111" s="348">
        <f>Flavors!O217</f>
        <v>4016.32532954216</v>
      </c>
      <c r="P111" s="339">
        <f>Flavors!P217</f>
        <v>-917.92145073413849</v>
      </c>
      <c r="Q111" s="347">
        <f>Flavors!Q217</f>
        <v>-0.18603071382715447</v>
      </c>
    </row>
    <row r="112" spans="2:17" x14ac:dyDescent="0.25">
      <c r="B112" s="438" t="s">
        <v>285</v>
      </c>
      <c r="C112" s="24" t="s">
        <v>286</v>
      </c>
      <c r="D112" s="183">
        <f>'NB vs PL'!D29</f>
        <v>23533847.121478371</v>
      </c>
      <c r="E112" s="23">
        <f>'NB vs PL'!E29</f>
        <v>-2731162.608977031</v>
      </c>
      <c r="F112" s="194">
        <f>'NB vs PL'!F29</f>
        <v>-0.10398483141661018</v>
      </c>
      <c r="G112" s="202">
        <f>'NB vs PL'!G29</f>
        <v>72.546411716242929</v>
      </c>
      <c r="H112" s="217">
        <f>'NB vs PL'!H29</f>
        <v>-3.7288068369332592</v>
      </c>
      <c r="I112" s="198">
        <f>'NB vs PL'!I29</f>
        <v>2.9749181097683506</v>
      </c>
      <c r="J112" s="202">
        <f>'NB vs PL'!J29</f>
        <v>6.717820835571775E-2</v>
      </c>
      <c r="K112" s="205">
        <f>'NB vs PL'!K29</f>
        <v>2.3103238471598286E-2</v>
      </c>
      <c r="L112" s="207">
        <f>'NB vs PL'!L29</f>
        <v>70011267.994205773</v>
      </c>
      <c r="M112" s="211">
        <f>'NB vs PL'!M29</f>
        <v>-6360548.8100304604</v>
      </c>
      <c r="N112" s="209">
        <f>'NB vs PL'!N29</f>
        <v>-8.3283979302658809E-2</v>
      </c>
      <c r="O112" s="22">
        <f>'NB vs PL'!O29</f>
        <v>15285803.812597262</v>
      </c>
      <c r="P112" s="23">
        <f>'NB vs PL'!P29</f>
        <v>-1951005.9013847727</v>
      </c>
      <c r="Q112" s="209">
        <f>'NB vs PL'!Q29</f>
        <v>-0.11318834133222283</v>
      </c>
    </row>
    <row r="113" spans="2:17" ht="15" thickBot="1" x14ac:dyDescent="0.3">
      <c r="B113" s="440"/>
      <c r="C113" s="25" t="s">
        <v>197</v>
      </c>
      <c r="D113" s="184">
        <f>'NB vs PL'!D30</f>
        <v>8905865.0086382255</v>
      </c>
      <c r="E113" s="17">
        <f>'NB vs PL'!E30</f>
        <v>736349.04560846556</v>
      </c>
      <c r="F113" s="195">
        <f>'NB vs PL'!F30</f>
        <v>9.0133742187509233E-2</v>
      </c>
      <c r="G113" s="203">
        <f>'NB vs PL'!G30</f>
        <v>27.453588283757131</v>
      </c>
      <c r="H113" s="218">
        <f>'NB vs PL'!H30</f>
        <v>3.7288068369332699</v>
      </c>
      <c r="I113" s="199">
        <f>'NB vs PL'!I30</f>
        <v>1.8897180914284339</v>
      </c>
      <c r="J113" s="203">
        <f>'NB vs PL'!J30</f>
        <v>1.9032603228175793E-2</v>
      </c>
      <c r="K113" s="206">
        <f>'NB vs PL'!K30</f>
        <v>1.0174133144362288E-2</v>
      </c>
      <c r="L113" s="208">
        <f>'NB vs PL'!L30</f>
        <v>16829574.2266431</v>
      </c>
      <c r="M113" s="212">
        <f>'NB vs PL'!M30</f>
        <v>1546979.2689829711</v>
      </c>
      <c r="N113" s="210">
        <f>'NB vs PL'!N30</f>
        <v>0.10122490802568677</v>
      </c>
      <c r="O113" s="16">
        <f>'NB vs PL'!O30</f>
        <v>4596032.9939796124</v>
      </c>
      <c r="P113" s="17">
        <f>'NB vs PL'!P30</f>
        <v>343045.3852260001</v>
      </c>
      <c r="Q113" s="210">
        <f>'NB vs PL'!Q30</f>
        <v>8.0659860028732502E-2</v>
      </c>
    </row>
    <row r="114" spans="2:17" x14ac:dyDescent="0.25">
      <c r="B114" s="439" t="s">
        <v>287</v>
      </c>
      <c r="C114" s="13" t="s">
        <v>39</v>
      </c>
      <c r="D114" s="162">
        <f>Size!D79</f>
        <v>8714.4719206543923</v>
      </c>
      <c r="E114" s="32">
        <f>Size!E79</f>
        <v>-865.9974022821425</v>
      </c>
      <c r="F114" s="196">
        <f>Size!F79</f>
        <v>-9.0391960256984927E-2</v>
      </c>
      <c r="G114" s="204">
        <f>Size!G79</f>
        <v>2.6863592024800976E-2</v>
      </c>
      <c r="H114" s="219">
        <f>Size!H79</f>
        <v>-9.5868555850581183E-4</v>
      </c>
      <c r="I114" s="200">
        <f>Size!I79</f>
        <v>3.4228267305423303</v>
      </c>
      <c r="J114" s="204">
        <f>Size!J79</f>
        <v>9.8235181233280677E-2</v>
      </c>
      <c r="K114" s="186">
        <f>Size!K79</f>
        <v>2.9548045158719394E-2</v>
      </c>
      <c r="L114" s="187">
        <f>Size!L79</f>
        <v>29828.127432576417</v>
      </c>
      <c r="M114" s="188">
        <f>Size!M79</f>
        <v>-2023.0199168729778</v>
      </c>
      <c r="N114" s="189">
        <f>Size!N79</f>
        <v>-6.3514820821924001E-2</v>
      </c>
      <c r="O114" s="31">
        <f>Size!O79</f>
        <v>6154.3300679922104</v>
      </c>
      <c r="P114" s="32">
        <f>Size!P79</f>
        <v>-427.62260615825653</v>
      </c>
      <c r="Q114" s="189">
        <f>Size!Q79</f>
        <v>-6.4968957895682508E-2</v>
      </c>
    </row>
    <row r="115" spans="2:17" x14ac:dyDescent="0.25">
      <c r="B115" s="439"/>
      <c r="C115" s="18" t="s">
        <v>234</v>
      </c>
      <c r="D115" s="27">
        <f>Size!D80</f>
        <v>22382005.470496684</v>
      </c>
      <c r="E115" s="309">
        <f>Size!E80</f>
        <v>-1369667.7934523039</v>
      </c>
      <c r="F115" s="310">
        <f>Size!F80</f>
        <v>-5.7666160115600246E-2</v>
      </c>
      <c r="G115" s="311">
        <f>Size!G80</f>
        <v>68.995696943061162</v>
      </c>
      <c r="H115" s="215">
        <f>Size!H80</f>
        <v>1.9363493976669588E-2</v>
      </c>
      <c r="I115" s="312">
        <f>Size!I80</f>
        <v>2.2791291489456937</v>
      </c>
      <c r="J115" s="311">
        <f>Size!J80</f>
        <v>3.3354639017405763E-2</v>
      </c>
      <c r="K115" s="313">
        <f>Size!K80</f>
        <v>1.4852176329346102E-2</v>
      </c>
      <c r="L115" s="180">
        <f>Size!L80</f>
        <v>51011481.079670973</v>
      </c>
      <c r="M115" s="314">
        <f>Size!M80</f>
        <v>-2329421.3046508878</v>
      </c>
      <c r="N115" s="173">
        <f>Size!N80</f>
        <v>-4.3670451764527315E-2</v>
      </c>
      <c r="O115" s="315">
        <f>Size!O80</f>
        <v>11194443.04445176</v>
      </c>
      <c r="P115" s="309">
        <f>Size!P80</f>
        <v>-685136.34883905761</v>
      </c>
      <c r="Q115" s="173">
        <f>Size!Q80</f>
        <v>-5.7673451740724031E-2</v>
      </c>
    </row>
    <row r="116" spans="2:17" x14ac:dyDescent="0.25">
      <c r="B116" s="439"/>
      <c r="C116" s="18" t="s">
        <v>235</v>
      </c>
      <c r="D116" s="27">
        <f>Size!D81</f>
        <v>28075.169548350903</v>
      </c>
      <c r="E116" s="309">
        <f>Size!E81</f>
        <v>-10275.034640548169</v>
      </c>
      <c r="F116" s="310">
        <f>Size!F81</f>
        <v>-0.26792646500490869</v>
      </c>
      <c r="G116" s="311">
        <f>Size!G81</f>
        <v>8.6545680293772728E-2</v>
      </c>
      <c r="H116" s="215">
        <f>Size!H81</f>
        <v>-2.4825693107065935E-2</v>
      </c>
      <c r="I116" s="312">
        <f>Size!I81</f>
        <v>3.2071988708285475</v>
      </c>
      <c r="J116" s="311">
        <f>Size!J81</f>
        <v>-0.37384028246914802</v>
      </c>
      <c r="K116" s="313">
        <f>Size!K81</f>
        <v>-0.10439435774526151</v>
      </c>
      <c r="L116" s="180">
        <f>Size!L81</f>
        <v>90042.652073791032</v>
      </c>
      <c r="M116" s="314">
        <f>Size!M81</f>
        <v>-47290.930663617837</v>
      </c>
      <c r="N116" s="173">
        <f>Size!N81</f>
        <v>-0.34435081151302449</v>
      </c>
      <c r="O116" s="315">
        <f>Size!O81</f>
        <v>9327.6116976737976</v>
      </c>
      <c r="P116" s="309">
        <f>Size!P81</f>
        <v>-3319.7610096931458</v>
      </c>
      <c r="Q116" s="173">
        <f>Size!Q81</f>
        <v>-0.26248621642654879</v>
      </c>
    </row>
    <row r="117" spans="2:17" x14ac:dyDescent="0.25">
      <c r="B117" s="439"/>
      <c r="C117" s="18" t="s">
        <v>236</v>
      </c>
      <c r="D117" s="27">
        <f>Size!D82</f>
        <v>125976.83359527588</v>
      </c>
      <c r="E117" s="309">
        <f>Size!E82</f>
        <v>75292.864421412349</v>
      </c>
      <c r="F117" s="310">
        <f>Size!F82</f>
        <v>1.4855360708458289</v>
      </c>
      <c r="G117" s="311">
        <f>Size!G82</f>
        <v>0.38834140417146529</v>
      </c>
      <c r="H117" s="215">
        <f>Size!H82</f>
        <v>0.24115201168492176</v>
      </c>
      <c r="I117" s="312">
        <f>Size!I82</f>
        <v>2.3189933446994395</v>
      </c>
      <c r="J117" s="311">
        <f>Size!J82</f>
        <v>0.14944275410764662</v>
      </c>
      <c r="K117" s="313">
        <f>Size!K82</f>
        <v>6.8881894137754501E-2</v>
      </c>
      <c r="L117" s="180">
        <f>Size!L82</f>
        <v>292139.4386937535</v>
      </c>
      <c r="M117" s="314">
        <f>Size!M82</f>
        <v>182178.00343906166</v>
      </c>
      <c r="N117" s="173">
        <f>Size!N82</f>
        <v>1.6567445033534016</v>
      </c>
      <c r="O117" s="315">
        <f>Size!O82</f>
        <v>35860.991478800774</v>
      </c>
      <c r="P117" s="309">
        <f>Size!P82</f>
        <v>21398.116960048676</v>
      </c>
      <c r="Q117" s="173">
        <f>Size!Q82</f>
        <v>1.4795203354841089</v>
      </c>
    </row>
    <row r="118" spans="2:17" x14ac:dyDescent="0.25">
      <c r="B118" s="439"/>
      <c r="C118" s="18" t="s">
        <v>237</v>
      </c>
      <c r="D118" s="27">
        <f>Size!D83</f>
        <v>1354146.6058867848</v>
      </c>
      <c r="E118" s="309">
        <f>Size!E83</f>
        <v>-44588.367392468732</v>
      </c>
      <c r="F118" s="310">
        <f>Size!F83</f>
        <v>-3.1877638183260601E-2</v>
      </c>
      <c r="G118" s="311">
        <f>Size!G83</f>
        <v>4.1743484049897406</v>
      </c>
      <c r="H118" s="215">
        <f>Size!H83</f>
        <v>0.1123352216808513</v>
      </c>
      <c r="I118" s="312">
        <f>Size!I83</f>
        <v>1.8277790863929166</v>
      </c>
      <c r="J118" s="311">
        <f>Size!J83</f>
        <v>3.1205552519891544E-2</v>
      </c>
      <c r="K118" s="313">
        <f>Size!K83</f>
        <v>1.7369482479583847E-2</v>
      </c>
      <c r="L118" s="180">
        <f>Size!L83</f>
        <v>2475080.8461498166</v>
      </c>
      <c r="M118" s="314">
        <f>Size!M83</f>
        <v>-37849.387746283319</v>
      </c>
      <c r="N118" s="173">
        <f>Size!N83</f>
        <v>-1.5061853781591394E-2</v>
      </c>
      <c r="O118" s="315">
        <f>Size!O83</f>
        <v>337570.59157606278</v>
      </c>
      <c r="P118" s="309">
        <f>Size!P83</f>
        <v>-11179.425453445583</v>
      </c>
      <c r="Q118" s="173">
        <f>Size!Q83</f>
        <v>-3.2055698659649592E-2</v>
      </c>
    </row>
    <row r="119" spans="2:17" x14ac:dyDescent="0.25">
      <c r="B119" s="439"/>
      <c r="C119" s="18" t="s">
        <v>238</v>
      </c>
      <c r="D119" s="27">
        <f>Size!D84</f>
        <v>7920638.5405148137</v>
      </c>
      <c r="E119" s="309">
        <f>Size!E84</f>
        <v>-925253.32779173739</v>
      </c>
      <c r="F119" s="310">
        <f>Size!F84</f>
        <v>-0.10459695207294761</v>
      </c>
      <c r="G119" s="311">
        <f>Size!G84</f>
        <v>24.416488373093184</v>
      </c>
      <c r="H119" s="215">
        <f>Size!H84</f>
        <v>-1.2725306859965499</v>
      </c>
      <c r="I119" s="312">
        <f>Size!I84</f>
        <v>4.1183666192918036</v>
      </c>
      <c r="J119" s="311">
        <f>Size!J84</f>
        <v>0.13825629513643589</v>
      </c>
      <c r="K119" s="313">
        <f>Size!K84</f>
        <v>3.4736799705615121E-2</v>
      </c>
      <c r="L119" s="180">
        <f>Size!L84</f>
        <v>32620093.368732356</v>
      </c>
      <c r="M119" s="314">
        <f>Size!M84</f>
        <v>-2587532.1826765612</v>
      </c>
      <c r="N119" s="173">
        <f>Size!N84</f>
        <v>-7.3493515741308343E-2</v>
      </c>
      <c r="O119" s="315">
        <f>Size!O84</f>
        <v>8212720.2478718841</v>
      </c>
      <c r="P119" s="309">
        <f>Size!P84</f>
        <v>-958423.3869250929</v>
      </c>
      <c r="Q119" s="173">
        <f>Size!Q84</f>
        <v>-0.10450423906661556</v>
      </c>
    </row>
    <row r="120" spans="2:17" ht="15" thickBot="1" x14ac:dyDescent="0.3">
      <c r="B120" s="439"/>
      <c r="C120" s="21" t="s">
        <v>239</v>
      </c>
      <c r="D120" s="316">
        <f>Size!D85</f>
        <v>620155.0381540216</v>
      </c>
      <c r="E120" s="317">
        <f>Size!E85</f>
        <v>280544.09288934316</v>
      </c>
      <c r="F120" s="318">
        <f>Size!F85</f>
        <v>0.82607494487758315</v>
      </c>
      <c r="G120" s="319">
        <f>Size!G85</f>
        <v>1.9117156023658985</v>
      </c>
      <c r="H120" s="320">
        <f>Size!H85</f>
        <v>0.92546433731963351</v>
      </c>
      <c r="I120" s="321">
        <f>Size!I85</f>
        <v>0.5195099423115207</v>
      </c>
      <c r="J120" s="319">
        <f>Size!J85</f>
        <v>-0.40451041481621575</v>
      </c>
      <c r="K120" s="322">
        <f>Size!K85</f>
        <v>-0.43777218942839402</v>
      </c>
      <c r="L120" s="323">
        <f>Size!L85</f>
        <v>322176.70809559466</v>
      </c>
      <c r="M120" s="324">
        <f>Size!M85</f>
        <v>8369.2811676383135</v>
      </c>
      <c r="N120" s="325">
        <f>Size!N85</f>
        <v>2.667011819818951E-2</v>
      </c>
      <c r="O120" s="326">
        <f>Size!O85</f>
        <v>85759.989432692528</v>
      </c>
      <c r="P120" s="317">
        <f>Size!P85</f>
        <v>29127.911714617272</v>
      </c>
      <c r="Q120" s="325">
        <f>Size!Q85</f>
        <v>0.51433591858701166</v>
      </c>
    </row>
    <row r="121" spans="2:17" x14ac:dyDescent="0.25">
      <c r="B121" s="438" t="s">
        <v>35</v>
      </c>
      <c r="C121" s="24" t="s">
        <v>288</v>
      </c>
      <c r="D121" s="183">
        <f>Organic!D29</f>
        <v>50610.251080060007</v>
      </c>
      <c r="E121" s="23">
        <f>Organic!E29</f>
        <v>-8502.1730787754059</v>
      </c>
      <c r="F121" s="194">
        <f>Organic!F29</f>
        <v>-0.14383056015314175</v>
      </c>
      <c r="G121" s="202">
        <f>Organic!G29</f>
        <v>0.15601325584228645</v>
      </c>
      <c r="H121" s="217">
        <f>Organic!H29</f>
        <v>-1.5652893083409974E-2</v>
      </c>
      <c r="I121" s="198">
        <f>Organic!I29</f>
        <v>5.3284900334267054</v>
      </c>
      <c r="J121" s="202">
        <f>Organic!J29</f>
        <v>-0.12889953414226962</v>
      </c>
      <c r="K121" s="205">
        <f>Organic!K29</f>
        <v>-2.3619265684873703E-2</v>
      </c>
      <c r="L121" s="207">
        <f>Organic!L29</f>
        <v>269676.21846932289</v>
      </c>
      <c r="M121" s="211">
        <f>Organic!M29</f>
        <v>-52923.308448817756</v>
      </c>
      <c r="N121" s="209">
        <f>Organic!N29</f>
        <v>-0.16405265362415425</v>
      </c>
      <c r="O121" s="22">
        <f>Organic!O29</f>
        <v>43919.900130748749</v>
      </c>
      <c r="P121" s="23">
        <f>Organic!P29</f>
        <v>-6657.5499020814896</v>
      </c>
      <c r="Q121" s="209">
        <f>Organic!Q29</f>
        <v>-0.13163079391626148</v>
      </c>
    </row>
    <row r="122" spans="2:17" ht="15" thickBot="1" x14ac:dyDescent="0.3">
      <c r="B122" s="440"/>
      <c r="C122" s="25" t="s">
        <v>289</v>
      </c>
      <c r="D122" s="184">
        <f>Organic!D30</f>
        <v>32389101.879036523</v>
      </c>
      <c r="E122" s="17">
        <f>Organic!E30</f>
        <v>-1986311.3902897984</v>
      </c>
      <c r="F122" s="195">
        <f>Organic!F30</f>
        <v>-5.7782909393040309E-2</v>
      </c>
      <c r="G122" s="203">
        <f>Organic!G30</f>
        <v>99.843986744157732</v>
      </c>
      <c r="H122" s="218">
        <f>Organic!H30</f>
        <v>1.5652893083412778E-2</v>
      </c>
      <c r="I122" s="199">
        <f>Organic!I30</f>
        <v>2.6728486120330412</v>
      </c>
      <c r="J122" s="203">
        <f>Organic!J30</f>
        <v>1.5955107381711464E-2</v>
      </c>
      <c r="K122" s="206">
        <f>Organic!K30</f>
        <v>6.0051738444839506E-3</v>
      </c>
      <c r="L122" s="208">
        <f>Organic!L30</f>
        <v>86571166.002379537</v>
      </c>
      <c r="M122" s="212">
        <f>Organic!M30</f>
        <v>-4760646.2325987071</v>
      </c>
      <c r="N122" s="210">
        <f>Organic!N30</f>
        <v>-5.2124731964701729E-2</v>
      </c>
      <c r="O122" s="16">
        <f>Organic!O30</f>
        <v>19837916.906446122</v>
      </c>
      <c r="P122" s="17">
        <f>Organic!P30</f>
        <v>-1601302.9662566856</v>
      </c>
      <c r="Q122" s="210">
        <f>Organic!Q30</f>
        <v>-7.4690356074733982E-2</v>
      </c>
    </row>
    <row r="123" spans="2:17" x14ac:dyDescent="0.25">
      <c r="B123" s="438" t="s">
        <v>290</v>
      </c>
      <c r="C123" s="13" t="s">
        <v>291</v>
      </c>
      <c r="D123" s="26">
        <f>Form!D29</f>
        <v>5174203.4408958331</v>
      </c>
      <c r="E123" s="15">
        <f>Form!E29</f>
        <v>679562.77163376566</v>
      </c>
      <c r="F123" s="171">
        <f>Form!F29</f>
        <v>0.15119401563759194</v>
      </c>
      <c r="G123" s="222">
        <f>Form!G29</f>
        <v>15.950213800116229</v>
      </c>
      <c r="H123" s="223">
        <f>Form!H29</f>
        <v>2.8974983096501212</v>
      </c>
      <c r="I123" s="224">
        <f>Form!I29</f>
        <v>1.9556977687461545</v>
      </c>
      <c r="J123" s="222">
        <f>Form!J29</f>
        <v>-5.1622497973283998E-2</v>
      </c>
      <c r="K123" s="225">
        <f>Form!K29</f>
        <v>-2.5717120894539959E-2</v>
      </c>
      <c r="L123" s="226">
        <f>Form!L29</f>
        <v>10119178.124398656</v>
      </c>
      <c r="M123" s="170">
        <f>Form!M29</f>
        <v>1096994.8173674867</v>
      </c>
      <c r="N123" s="172">
        <f>Form!N29</f>
        <v>0.12158861996436898</v>
      </c>
      <c r="O123" s="14">
        <f>Form!O29</f>
        <v>2393533.6740072034</v>
      </c>
      <c r="P123" s="15">
        <f>Form!P29</f>
        <v>240989.23543368373</v>
      </c>
      <c r="Q123" s="172">
        <f>Form!Q29</f>
        <v>0.11195552162137293</v>
      </c>
    </row>
    <row r="124" spans="2:17" ht="15" thickBot="1" x14ac:dyDescent="0.3">
      <c r="B124" s="440"/>
      <c r="C124" s="21" t="s">
        <v>225</v>
      </c>
      <c r="D124" s="30">
        <f>Form!D30</f>
        <v>27265508.689220756</v>
      </c>
      <c r="E124" s="20">
        <f>Form!E30</f>
        <v>-2674376.3350023516</v>
      </c>
      <c r="F124" s="167">
        <f>Form!F30</f>
        <v>-8.9324869913115085E-2</v>
      </c>
      <c r="G124" s="214">
        <f>Form!G30</f>
        <v>84.049786199883812</v>
      </c>
      <c r="H124" s="220">
        <f>Form!H30</f>
        <v>-2.8974983096501603</v>
      </c>
      <c r="I124" s="213">
        <f>Form!I30</f>
        <v>2.8138724632260987</v>
      </c>
      <c r="J124" s="214">
        <f>Form!J30</f>
        <v>5.3934394392136209E-2</v>
      </c>
      <c r="K124" s="179">
        <f>Form!K30</f>
        <v>1.9541885740545904E-2</v>
      </c>
      <c r="L124" s="181">
        <f>Form!L30</f>
        <v>76721664.09645021</v>
      </c>
      <c r="M124" s="168">
        <f>Form!M30</f>
        <v>-5910564.3584149927</v>
      </c>
      <c r="N124" s="174">
        <f>Form!N30</f>
        <v>-7.1528560574200414E-2</v>
      </c>
      <c r="O124" s="19">
        <f>Form!O30</f>
        <v>17488303.132569667</v>
      </c>
      <c r="P124" s="20">
        <f>Form!P30</f>
        <v>-1848949.7515924536</v>
      </c>
      <c r="Q124" s="174">
        <f>Form!Q30</f>
        <v>-9.561594724278584E-2</v>
      </c>
    </row>
    <row r="125" spans="2:17" x14ac:dyDescent="0.25">
      <c r="B125" s="439" t="s">
        <v>292</v>
      </c>
      <c r="C125" s="13" t="s">
        <v>37</v>
      </c>
      <c r="D125" s="162">
        <f>'Package Type'!D89</f>
        <v>712797.15327039827</v>
      </c>
      <c r="E125" s="32">
        <f>'Package Type'!E89</f>
        <v>17573.123607980669</v>
      </c>
      <c r="F125" s="196">
        <f>'Package Type'!F89</f>
        <v>2.5276922054195558E-2</v>
      </c>
      <c r="G125" s="204">
        <f>'Package Type'!G89</f>
        <v>2.1972980229027597</v>
      </c>
      <c r="H125" s="219">
        <f>'Package Type'!H89</f>
        <v>0.17832428749872964</v>
      </c>
      <c r="I125" s="200">
        <f>'Package Type'!I89</f>
        <v>7.1188466483153663</v>
      </c>
      <c r="J125" s="204">
        <f>'Package Type'!J89</f>
        <v>-0.87508774141812307</v>
      </c>
      <c r="K125" s="186">
        <f>'Package Type'!K89</f>
        <v>-0.10946896718867087</v>
      </c>
      <c r="L125" s="187">
        <f>'Package Type'!L89</f>
        <v>5074293.6254877094</v>
      </c>
      <c r="M125" s="188">
        <f>'Package Type'!M89</f>
        <v>-483281.65379978623</v>
      </c>
      <c r="N125" s="189">
        <f>'Package Type'!N89</f>
        <v>-8.6959083685456615E-2</v>
      </c>
      <c r="O125" s="31">
        <f>'Package Type'!O89</f>
        <v>1001683.5675296698</v>
      </c>
      <c r="P125" s="32">
        <f>'Package Type'!P89</f>
        <v>-149345.13646786253</v>
      </c>
      <c r="Q125" s="189">
        <f>'Package Type'!Q89</f>
        <v>-0.12974927206349035</v>
      </c>
    </row>
    <row r="126" spans="2:17" x14ac:dyDescent="0.25">
      <c r="B126" s="439"/>
      <c r="C126" s="18" t="s">
        <v>227</v>
      </c>
      <c r="D126" s="27">
        <f>'Package Type'!D90</f>
        <v>2691157.3045620071</v>
      </c>
      <c r="E126" s="309">
        <f>'Package Type'!E90</f>
        <v>151387.7898992002</v>
      </c>
      <c r="F126" s="310">
        <f>'Package Type'!F90</f>
        <v>5.9606900951127938E-2</v>
      </c>
      <c r="G126" s="311">
        <f>'Package Type'!G90</f>
        <v>8.2958729527799164</v>
      </c>
      <c r="H126" s="215">
        <f>'Package Type'!H90</f>
        <v>0.92022463611580907</v>
      </c>
      <c r="I126" s="312">
        <f>'Package Type'!I90</f>
        <v>1.4429957507920086</v>
      </c>
      <c r="J126" s="311">
        <f>'Package Type'!J90</f>
        <v>-0.15401399348144529</v>
      </c>
      <c r="K126" s="313">
        <f>'Package Type'!K90</f>
        <v>-9.6438981686685105E-2</v>
      </c>
      <c r="L126" s="180">
        <f>'Package Type'!L90</f>
        <v>3883328.5551958517</v>
      </c>
      <c r="M126" s="314">
        <f>'Package Type'!M90</f>
        <v>-172708.10792931169</v>
      </c>
      <c r="N126" s="173">
        <f>'Package Type'!N90</f>
        <v>-4.2580509564783035E-2</v>
      </c>
      <c r="O126" s="315">
        <f>'Package Type'!O90</f>
        <v>1261576.6090793409</v>
      </c>
      <c r="P126" s="309">
        <f>'Package Type'!P90</f>
        <v>-10476.43509174278</v>
      </c>
      <c r="Q126" s="173">
        <f>'Package Type'!Q90</f>
        <v>-8.2358476635458304E-3</v>
      </c>
    </row>
    <row r="127" spans="2:17" x14ac:dyDescent="0.25">
      <c r="B127" s="439"/>
      <c r="C127" s="18" t="s">
        <v>228</v>
      </c>
      <c r="D127" s="27">
        <f>'Package Type'!D91</f>
        <v>16909829.528954897</v>
      </c>
      <c r="E127" s="309">
        <f>'Package Type'!E91</f>
        <v>-1469264.5681919679</v>
      </c>
      <c r="F127" s="310">
        <f>'Package Type'!F91</f>
        <v>-7.9942164745761532E-2</v>
      </c>
      <c r="G127" s="311">
        <f>'Package Type'!G91</f>
        <v>52.126940772868466</v>
      </c>
      <c r="H127" s="215">
        <f>'Package Type'!H91</f>
        <v>-1.2470892943559022</v>
      </c>
      <c r="I127" s="312">
        <f>'Package Type'!I91</f>
        <v>2.4664731503830613</v>
      </c>
      <c r="J127" s="311">
        <f>'Package Type'!J91</f>
        <v>7.8443571364090303E-2</v>
      </c>
      <c r="K127" s="313">
        <f>'Package Type'!K91</f>
        <v>3.2848659854672231E-2</v>
      </c>
      <c r="L127" s="180">
        <f>'Package Type'!L91</f>
        <v>41707640.5107219</v>
      </c>
      <c r="M127" s="314">
        <f>'Package Type'!M91</f>
        <v>-2182179.8288377821</v>
      </c>
      <c r="N127" s="173">
        <f>'Package Type'!N91</f>
        <v>-4.9719497868869027E-2</v>
      </c>
      <c r="O127" s="315">
        <f>'Package Type'!O91</f>
        <v>10098071.847068278</v>
      </c>
      <c r="P127" s="309">
        <f>'Package Type'!P91</f>
        <v>-867360.30162637867</v>
      </c>
      <c r="Q127" s="173">
        <f>'Package Type'!Q91</f>
        <v>-7.9099509245482008E-2</v>
      </c>
    </row>
    <row r="128" spans="2:17" ht="15" customHeight="1" x14ac:dyDescent="0.25">
      <c r="B128" s="439"/>
      <c r="C128" s="18" t="s">
        <v>229</v>
      </c>
      <c r="D128" s="27">
        <f>'Package Type'!D92</f>
        <v>2890522.8161787037</v>
      </c>
      <c r="E128" s="309">
        <f>'Package Type'!E92</f>
        <v>353168.59773192042</v>
      </c>
      <c r="F128" s="310">
        <f>'Package Type'!F92</f>
        <v>0.13918773940364904</v>
      </c>
      <c r="G128" s="311">
        <f>'Package Type'!G92</f>
        <v>8.9104453349793538</v>
      </c>
      <c r="H128" s="215">
        <f>'Package Type'!H92</f>
        <v>1.541811188446478</v>
      </c>
      <c r="I128" s="312">
        <f>'Package Type'!I92</f>
        <v>1.8963087559072309</v>
      </c>
      <c r="J128" s="311">
        <f>'Package Type'!J92</f>
        <v>4.745201054463255E-2</v>
      </c>
      <c r="K128" s="313">
        <f>'Package Type'!K92</f>
        <v>2.5665596138616055E-2</v>
      </c>
      <c r="L128" s="180">
        <f>'Package Type'!L92</f>
        <v>5481323.7254693033</v>
      </c>
      <c r="M128" s="314">
        <f>'Package Type'!M92</f>
        <v>790119.26331972424</v>
      </c>
      <c r="N128" s="173">
        <f>'Package Type'!N92</f>
        <v>0.16842567184924614</v>
      </c>
      <c r="O128" s="315">
        <f>'Package Type'!O92</f>
        <v>1445820.6018414465</v>
      </c>
      <c r="P128" s="309">
        <f>'Package Type'!P92</f>
        <v>176411.83972515166</v>
      </c>
      <c r="Q128" s="173">
        <f>'Package Type'!Q92</f>
        <v>0.13897165750695359</v>
      </c>
    </row>
    <row r="129" spans="2:20" x14ac:dyDescent="0.25">
      <c r="B129" s="439"/>
      <c r="C129" s="18" t="s">
        <v>230</v>
      </c>
      <c r="D129" s="27">
        <f>'Package Type'!D93</f>
        <v>61818.749744534492</v>
      </c>
      <c r="E129" s="309">
        <f>'Package Type'!E93</f>
        <v>8431.6787071228027</v>
      </c>
      <c r="F129" s="310">
        <f>'Package Type'!F93</f>
        <v>0.15793484346077336</v>
      </c>
      <c r="G129" s="311">
        <f>'Package Type'!G93</f>
        <v>0.19056503798978791</v>
      </c>
      <c r="H129" s="215">
        <f>'Package Type'!H93</f>
        <v>3.5525669907211788E-2</v>
      </c>
      <c r="I129" s="312">
        <f>'Package Type'!I93</f>
        <v>2.8715505434757711</v>
      </c>
      <c r="J129" s="311">
        <f>'Package Type'!J93</f>
        <v>6.5040404564317367E-2</v>
      </c>
      <c r="K129" s="313">
        <f>'Package Type'!K93</f>
        <v>2.3174833278722537E-2</v>
      </c>
      <c r="L129" s="180">
        <f>'Package Type'!L93</f>
        <v>177515.66442591071</v>
      </c>
      <c r="M129" s="314">
        <f>'Package Type'!M93</f>
        <v>27684.308272628783</v>
      </c>
      <c r="N129" s="173">
        <f>'Package Type'!N93</f>
        <v>0.18476979040560051</v>
      </c>
      <c r="O129" s="315">
        <f>'Package Type'!O93</f>
        <v>61818.749744534492</v>
      </c>
      <c r="P129" s="309">
        <f>'Package Type'!P93</f>
        <v>8025.4269180297852</v>
      </c>
      <c r="Q129" s="173">
        <f>'Package Type'!Q93</f>
        <v>0.14919002017989391</v>
      </c>
    </row>
    <row r="130" spans="2:20" x14ac:dyDescent="0.25">
      <c r="B130" s="439"/>
      <c r="C130" s="18" t="s">
        <v>231</v>
      </c>
      <c r="D130" s="27">
        <f>'Package Type'!D94</f>
        <v>9167343.6377490908</v>
      </c>
      <c r="E130" s="309">
        <f>'Package Type'!E94</f>
        <v>-1055746.1735946126</v>
      </c>
      <c r="F130" s="310">
        <f>'Package Type'!F94</f>
        <v>-0.10327075209914911</v>
      </c>
      <c r="G130" s="311">
        <f>'Package Type'!G94</f>
        <v>28.259633134161678</v>
      </c>
      <c r="H130" s="215">
        <f>'Package Type'!H94</f>
        <v>-1.4288542355884566</v>
      </c>
      <c r="I130" s="312">
        <f>'Package Type'!I94</f>
        <v>3.3269995101492036</v>
      </c>
      <c r="J130" s="311">
        <f>'Package Type'!J94</f>
        <v>7.0700544661626896E-2</v>
      </c>
      <c r="K130" s="313">
        <f>'Package Type'!K94</f>
        <v>2.1711932906332717E-2</v>
      </c>
      <c r="L130" s="180">
        <f>'Package Type'!L94</f>
        <v>30499747.792160641</v>
      </c>
      <c r="M130" s="314">
        <f>'Package Type'!M94</f>
        <v>-2789688.9846044444</v>
      </c>
      <c r="N130" s="173">
        <f>'Package Type'!N94</f>
        <v>-8.380102683357965E-2</v>
      </c>
      <c r="O130" s="315">
        <f>'Package Type'!O94</f>
        <v>6007660.8813469065</v>
      </c>
      <c r="P130" s="309">
        <f>'Package Type'!P94</f>
        <v>-765303.58718268201</v>
      </c>
      <c r="Q130" s="173">
        <f>'Package Type'!Q94</f>
        <v>-0.11299388779295184</v>
      </c>
    </row>
    <row r="131" spans="2:20" x14ac:dyDescent="0.25">
      <c r="B131" s="439"/>
      <c r="C131" s="18" t="s">
        <v>232</v>
      </c>
      <c r="D131" s="27">
        <f>'Package Type'!D95</f>
        <v>4600.0244005195382</v>
      </c>
      <c r="E131" s="309">
        <f>'Package Type'!E95</f>
        <v>-1620.8850778553551</v>
      </c>
      <c r="F131" s="310">
        <f>'Package Type'!F95</f>
        <v>-0.26055435840850455</v>
      </c>
      <c r="G131" s="311">
        <f>'Package Type'!G95</f>
        <v>1.4180225712449956E-2</v>
      </c>
      <c r="H131" s="215">
        <f>'Package Type'!H95</f>
        <v>-3.8856815509448767E-3</v>
      </c>
      <c r="I131" s="312">
        <f>'Package Type'!I95</f>
        <v>2.3801819020525485</v>
      </c>
      <c r="J131" s="311">
        <f>'Package Type'!J95</f>
        <v>-0.68821350217321386</v>
      </c>
      <c r="K131" s="313">
        <f>'Package Type'!K95</f>
        <v>-0.22429100930910448</v>
      </c>
      <c r="L131" s="180">
        <f>'Package Type'!L95</f>
        <v>10948.894827116728</v>
      </c>
      <c r="M131" s="314">
        <f>'Package Type'!M95</f>
        <v>-8139.3152264332784</v>
      </c>
      <c r="N131" s="173">
        <f>'Package Type'!N95</f>
        <v>-0.42640536769027942</v>
      </c>
      <c r="O131" s="315">
        <f>'Package Type'!O95</f>
        <v>3494.8775389194489</v>
      </c>
      <c r="P131" s="309">
        <f>'Package Type'!P95</f>
        <v>-1217.6592692694494</v>
      </c>
      <c r="Q131" s="173">
        <f>'Package Type'!Q95</f>
        <v>-0.25838721665866732</v>
      </c>
      <c r="T131" s="29"/>
    </row>
    <row r="132" spans="2:20" ht="15" thickBot="1" x14ac:dyDescent="0.3">
      <c r="B132" s="439"/>
      <c r="C132" s="21" t="s">
        <v>233</v>
      </c>
      <c r="D132" s="316">
        <f>'Package Type'!D96</f>
        <v>1630.1121562123299</v>
      </c>
      <c r="E132" s="317">
        <f>'Package Type'!E96</f>
        <v>1244.070449411869</v>
      </c>
      <c r="F132" s="318">
        <f>'Package Type'!F96</f>
        <v>3.2226322376481216</v>
      </c>
      <c r="G132" s="319">
        <f>'Package Type'!G96</f>
        <v>5.0250512386605193E-3</v>
      </c>
      <c r="H132" s="320">
        <f>'Package Type'!H96</f>
        <v>3.903962160109633E-3</v>
      </c>
      <c r="I132" s="321">
        <f>'Package Type'!I96</f>
        <v>3.6727129151858287</v>
      </c>
      <c r="J132" s="319">
        <f>'Package Type'!J96</f>
        <v>-2.2133364972996006E-3</v>
      </c>
      <c r="K132" s="322">
        <f>'Package Type'!K96</f>
        <v>-6.0228052094538911E-4</v>
      </c>
      <c r="L132" s="323">
        <f>'Package Type'!L96</f>
        <v>5986.9339693224429</v>
      </c>
      <c r="M132" s="324">
        <f>'Package Type'!M96</f>
        <v>4568.2591667568686</v>
      </c>
      <c r="N132" s="325">
        <f>'Package Type'!N96</f>
        <v>3.2200890285042698</v>
      </c>
      <c r="O132" s="326">
        <f>'Package Type'!O96</f>
        <v>1699.9532648324966</v>
      </c>
      <c r="P132" s="317">
        <f>'Package Type'!P96</f>
        <v>1295.6176730394363</v>
      </c>
      <c r="Q132" s="325">
        <f>'Package Type'!Q96</f>
        <v>3.2043127029552614</v>
      </c>
    </row>
    <row r="133" spans="2:20" ht="15.65" customHeight="1" thickBot="1" x14ac:dyDescent="0.3">
      <c r="B133" s="438" t="s">
        <v>293</v>
      </c>
      <c r="C133" s="158" t="s">
        <v>44</v>
      </c>
      <c r="D133" s="163">
        <f>'Sugar Content'!D49</f>
        <v>32439712.130116586</v>
      </c>
      <c r="E133" s="164">
        <f>'Sugar Content'!E49</f>
        <v>-1994813.563368585</v>
      </c>
      <c r="F133" s="175">
        <f>'Sugar Content'!F49</f>
        <v>-5.793062408134151E-2</v>
      </c>
      <c r="G133" s="201">
        <f>'Sugar Content'!G49</f>
        <v>100.00000000000003</v>
      </c>
      <c r="H133" s="216">
        <f>'Sugar Content'!H49</f>
        <v>-2.8421709430404007E-14</v>
      </c>
      <c r="I133" s="197">
        <f>'Sugar Content'!I49</f>
        <v>2.6769917646780539</v>
      </c>
      <c r="J133" s="201">
        <f>'Sugar Content'!J49</f>
        <v>1.5290756284698226E-2</v>
      </c>
      <c r="K133" s="191">
        <f>'Sugar Content'!K49</f>
        <v>5.7447309958859596E-3</v>
      </c>
      <c r="L133" s="192">
        <f>'Sugar Content'!L49</f>
        <v>86840842.220848873</v>
      </c>
      <c r="M133" s="176">
        <f>'Sugar Content'!M49</f>
        <v>-4813569.5410475135</v>
      </c>
      <c r="N133" s="178">
        <f>'Sugar Content'!N49</f>
        <v>-5.2518688937226533E-2</v>
      </c>
      <c r="O133" s="182">
        <f>'Sugar Content'!O49</f>
        <v>19881836.806576863</v>
      </c>
      <c r="P133" s="164">
        <f>'Sugar Content'!P49</f>
        <v>-1607960.5161587819</v>
      </c>
      <c r="Q133" s="193">
        <f>'Sugar Content'!Q49</f>
        <v>-7.4824368606659766E-2</v>
      </c>
    </row>
    <row r="134" spans="2:20" ht="15.65" customHeight="1" x14ac:dyDescent="0.25">
      <c r="B134" s="452"/>
      <c r="C134" s="13" t="s">
        <v>31</v>
      </c>
      <c r="D134" s="162">
        <f>'Sugar Content'!D50</f>
        <v>32339216.959602244</v>
      </c>
      <c r="E134" s="32">
        <f>'Sugar Content'!E50</f>
        <v>-1973476.089110285</v>
      </c>
      <c r="F134" s="185">
        <f>'Sugar Content'!F50</f>
        <v>-5.7514462251873094E-2</v>
      </c>
      <c r="G134" s="204">
        <f>'Sugar Content'!G50</f>
        <v>99.690209425684046</v>
      </c>
      <c r="H134" s="219">
        <f>'Sugar Content'!H50</f>
        <v>4.4018988380216229E-2</v>
      </c>
      <c r="I134" s="200">
        <f>'Sugar Content'!I50</f>
        <v>2.6762800370609927</v>
      </c>
      <c r="J134" s="204">
        <f>'Sugar Content'!J50</f>
        <v>1.5199597431555745E-2</v>
      </c>
      <c r="K134" s="186">
        <f>'Sugar Content'!K50</f>
        <v>5.7118143462331159E-3</v>
      </c>
      <c r="L134" s="187">
        <f>'Sugar Content'!L50</f>
        <v>86548800.763167784</v>
      </c>
      <c r="M134" s="188">
        <f>'Sugar Content'!M50</f>
        <v>-4760035.5397700816</v>
      </c>
      <c r="N134" s="189">
        <f>'Sugar Content'!N50</f>
        <v>-5.2131159836246069E-2</v>
      </c>
      <c r="O134" s="31">
        <f>'Sugar Content'!O50</f>
        <v>19829211.691020697</v>
      </c>
      <c r="P134" s="32">
        <f>'Sugar Content'!P50</f>
        <v>-1598770.5144499503</v>
      </c>
      <c r="Q134" s="190">
        <f>'Sugar Content'!Q50</f>
        <v>-7.4611342268231767E-2</v>
      </c>
    </row>
    <row r="135" spans="2:20" ht="15.65" customHeight="1" x14ac:dyDescent="0.25">
      <c r="B135" s="452"/>
      <c r="C135" s="18" t="s">
        <v>294</v>
      </c>
      <c r="D135" s="27">
        <f>'Sugar Content'!D51</f>
        <v>99960.978059973218</v>
      </c>
      <c r="E135" s="309">
        <f>'Sugar Content'!E51</f>
        <v>-20981.751438905136</v>
      </c>
      <c r="F135" s="349">
        <f>'Sugar Content'!F51</f>
        <v>-0.17348501663425517</v>
      </c>
      <c r="G135" s="311">
        <f>'Sugar Content'!G51</f>
        <v>0.30814385053426796</v>
      </c>
      <c r="H135" s="215">
        <f>'Sugar Content'!H51</f>
        <v>-4.3081342969007563E-2</v>
      </c>
      <c r="I135" s="312">
        <f>'Sugar Content'!I51</f>
        <v>2.8937661543281212</v>
      </c>
      <c r="J135" s="311">
        <f>'Sugar Content'!J51</f>
        <v>7.4634901545587606E-2</v>
      </c>
      <c r="K135" s="313">
        <f>'Sugar Content'!K51</f>
        <v>2.6474433026813352E-2</v>
      </c>
      <c r="L135" s="180">
        <f>'Sugar Content'!L51</f>
        <v>289263.6950634864</v>
      </c>
      <c r="M135" s="314">
        <f>'Sugar Content'!M51</f>
        <v>-51689.733463625598</v>
      </c>
      <c r="N135" s="173">
        <f>'Sugar Content'!N51</f>
        <v>-0.15160350106148096</v>
      </c>
      <c r="O135" s="315">
        <f>'Sugar Content'!O51</f>
        <v>52119.056399867615</v>
      </c>
      <c r="P135" s="309">
        <f>'Sugar Content'!P51</f>
        <v>-8853.5234325765268</v>
      </c>
      <c r="Q135" s="165">
        <f>'Sugar Content'!Q51</f>
        <v>-0.14520499963928826</v>
      </c>
    </row>
    <row r="136" spans="2:20" ht="15.65" customHeight="1" thickBot="1" x14ac:dyDescent="0.3">
      <c r="B136" s="453"/>
      <c r="C136" s="21" t="s">
        <v>295</v>
      </c>
      <c r="D136" s="30">
        <f>'Sugar Content'!D52</f>
        <v>534.19245436906806</v>
      </c>
      <c r="E136" s="20">
        <f>'Sugar Content'!E52</f>
        <v>-355.72281938549293</v>
      </c>
      <c r="F136" s="166">
        <f>'Sugar Content'!F52</f>
        <v>-0.39972661429294831</v>
      </c>
      <c r="G136" s="214">
        <f>'Sugar Content'!G52</f>
        <v>1.6467237817228693E-3</v>
      </c>
      <c r="H136" s="220">
        <f>'Sugar Content'!H52</f>
        <v>-9.376454112087723E-4</v>
      </c>
      <c r="I136" s="213">
        <f>'Sugar Content'!I52</f>
        <v>5.1999285929344348</v>
      </c>
      <c r="J136" s="214">
        <f>'Sugar Content'!J52</f>
        <v>6.1415350891245168E-3</v>
      </c>
      <c r="K136" s="179">
        <f>'Sugar Content'!K52</f>
        <v>1.1824772599884734E-3</v>
      </c>
      <c r="L136" s="181">
        <f>'Sugar Content'!L52</f>
        <v>2777.7626176035405</v>
      </c>
      <c r="M136" s="168">
        <f>'Sugar Content'!M52</f>
        <v>-1844.267813801765</v>
      </c>
      <c r="N136" s="174">
        <f>'Sugar Content'!N52</f>
        <v>-0.39901680466457345</v>
      </c>
      <c r="O136" s="19">
        <f>'Sugar Content'!O52</f>
        <v>506.05915629863739</v>
      </c>
      <c r="P136" s="20">
        <f>'Sugar Content'!P52</f>
        <v>-336.47827625274658</v>
      </c>
      <c r="Q136" s="169">
        <f>'Sugar Content'!Q52</f>
        <v>-0.39936299949762261</v>
      </c>
    </row>
    <row r="137" spans="2:20" x14ac:dyDescent="0.25">
      <c r="B137" s="33"/>
      <c r="C137" s="34"/>
      <c r="D137" s="35"/>
      <c r="E137" s="35"/>
      <c r="F137" s="36"/>
      <c r="G137" s="37"/>
      <c r="H137" s="37"/>
      <c r="I137" s="38"/>
      <c r="J137" s="38"/>
      <c r="K137" s="36"/>
      <c r="L137" s="39"/>
      <c r="M137" s="39"/>
      <c r="N137" s="36"/>
      <c r="O137" s="35"/>
      <c r="P137" s="35"/>
      <c r="Q137" s="36"/>
    </row>
    <row r="138" spans="2:20" ht="23.5" x14ac:dyDescent="0.25">
      <c r="B138" s="447" t="s">
        <v>250</v>
      </c>
      <c r="C138" s="447"/>
      <c r="D138" s="447"/>
      <c r="E138" s="447"/>
      <c r="F138" s="447"/>
      <c r="G138" s="447"/>
      <c r="H138" s="447"/>
      <c r="I138" s="447"/>
      <c r="J138" s="447"/>
      <c r="K138" s="447"/>
      <c r="L138" s="447"/>
      <c r="M138" s="447"/>
      <c r="N138" s="447"/>
      <c r="O138" s="447"/>
      <c r="P138" s="447"/>
      <c r="Q138" s="447"/>
    </row>
    <row r="139" spans="2:20" x14ac:dyDescent="0.25">
      <c r="B139" s="441" t="s">
        <v>255</v>
      </c>
      <c r="C139" s="441"/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</row>
    <row r="140" spans="2:20" ht="15" thickBot="1" x14ac:dyDescent="0.3">
      <c r="B140" s="441" t="str">
        <f>'HOME PAGE'!H7</f>
        <v>YTD ENDING 11-30-2025</v>
      </c>
      <c r="C140" s="441"/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</row>
    <row r="141" spans="2:20" x14ac:dyDescent="0.25">
      <c r="D141" s="442" t="s">
        <v>263</v>
      </c>
      <c r="E141" s="443"/>
      <c r="F141" s="444"/>
      <c r="G141" s="445" t="s">
        <v>264</v>
      </c>
      <c r="H141" s="446"/>
      <c r="I141" s="442" t="s">
        <v>265</v>
      </c>
      <c r="J141" s="443"/>
      <c r="K141" s="444"/>
      <c r="L141" s="445" t="s">
        <v>266</v>
      </c>
      <c r="M141" s="443"/>
      <c r="N141" s="446"/>
      <c r="O141" s="442" t="s">
        <v>267</v>
      </c>
      <c r="P141" s="443"/>
      <c r="Q141" s="444"/>
    </row>
    <row r="142" spans="2:20" s="11" customFormat="1" ht="29.5" thickBot="1" x14ac:dyDescent="0.3">
      <c r="C142" s="12"/>
      <c r="D142" s="268" t="s">
        <v>268</v>
      </c>
      <c r="E142" s="269" t="s">
        <v>269</v>
      </c>
      <c r="F142" s="270" t="s">
        <v>270</v>
      </c>
      <c r="G142" s="271" t="s">
        <v>268</v>
      </c>
      <c r="H142" s="273" t="s">
        <v>269</v>
      </c>
      <c r="I142" s="274" t="s">
        <v>268</v>
      </c>
      <c r="J142" s="272" t="s">
        <v>269</v>
      </c>
      <c r="K142" s="270" t="s">
        <v>270</v>
      </c>
      <c r="L142" s="271" t="s">
        <v>268</v>
      </c>
      <c r="M142" s="272" t="s">
        <v>269</v>
      </c>
      <c r="N142" s="273" t="s">
        <v>270</v>
      </c>
      <c r="O142" s="274" t="s">
        <v>268</v>
      </c>
      <c r="P142" s="272" t="s">
        <v>269</v>
      </c>
      <c r="Q142" s="270" t="s">
        <v>270</v>
      </c>
    </row>
    <row r="143" spans="2:20" ht="15" thickBot="1" x14ac:dyDescent="0.3">
      <c r="C143" s="158" t="s">
        <v>271</v>
      </c>
      <c r="D143" s="163">
        <f>SubSegments!D141</f>
        <v>29581365.902504098</v>
      </c>
      <c r="E143" s="164">
        <f>SubSegments!E141</f>
        <v>-1985689.9220234156</v>
      </c>
      <c r="F143" s="177">
        <f>SubSegments!F141</f>
        <v>-6.2903868294253151E-2</v>
      </c>
      <c r="G143" s="201">
        <f>SubSegments!G141</f>
        <v>100</v>
      </c>
      <c r="H143" s="216">
        <f>SubSegments!H141</f>
        <v>2.8421709430404007E-14</v>
      </c>
      <c r="I143" s="197">
        <f>SubSegments!I141</f>
        <v>2.6734666384579389</v>
      </c>
      <c r="J143" s="201">
        <f>SubSegments!J141</f>
        <v>1.2761070800873853E-2</v>
      </c>
      <c r="K143" s="191">
        <f>SubSegments!K141</f>
        <v>4.7961228615426461E-3</v>
      </c>
      <c r="L143" s="192">
        <f>SubSegments!L141</f>
        <v>79084794.860361919</v>
      </c>
      <c r="M143" s="176">
        <f>SubSegments!M141</f>
        <v>-4905846.3264998198</v>
      </c>
      <c r="N143" s="178">
        <f>SubSegments!N141</f>
        <v>-5.8409440113516099E-2</v>
      </c>
      <c r="O143" s="182">
        <f>SubSegments!O141</f>
        <v>18109525.844141595</v>
      </c>
      <c r="P143" s="164">
        <f>SubSegments!P141</f>
        <v>-1562519.1172834374</v>
      </c>
      <c r="Q143" s="178">
        <f>SubSegments!Q141</f>
        <v>-7.9428403114540733E-2</v>
      </c>
    </row>
    <row r="144" spans="2:20" x14ac:dyDescent="0.25">
      <c r="B144" s="435" t="s">
        <v>272</v>
      </c>
      <c r="C144" s="18" t="s">
        <v>26</v>
      </c>
      <c r="D144" s="275">
        <f>SubSegments!D142</f>
        <v>86336.841886456823</v>
      </c>
      <c r="E144" s="276">
        <f>SubSegments!E142</f>
        <v>14779.689625044106</v>
      </c>
      <c r="F144" s="277">
        <f>SubSegments!F142</f>
        <v>0.20654384862956698</v>
      </c>
      <c r="G144" s="278">
        <f>SubSegments!G142</f>
        <v>0.29186225602634636</v>
      </c>
      <c r="H144" s="279">
        <f>SubSegments!H142</f>
        <v>6.5179246184760176E-2</v>
      </c>
      <c r="I144" s="280">
        <f>SubSegments!I142</f>
        <v>4.229359561447863</v>
      </c>
      <c r="J144" s="278">
        <f>SubSegments!J142</f>
        <v>0.19772176838660371</v>
      </c>
      <c r="K144" s="281">
        <f>SubSegments!K142</f>
        <v>4.9042542642818064E-2</v>
      </c>
      <c r="L144" s="282">
        <f>SubSegments!L142</f>
        <v>365149.54773769854</v>
      </c>
      <c r="M144" s="283">
        <f>SubSegments!M142</f>
        <v>76657.028316748096</v>
      </c>
      <c r="N144" s="284">
        <f>SubSegments!N142</f>
        <v>0.26571582677641253</v>
      </c>
      <c r="O144" s="285">
        <f>SubSegments!O142</f>
        <v>110545.17427706718</v>
      </c>
      <c r="P144" s="276">
        <f>SubSegments!P142</f>
        <v>15976.202017784119</v>
      </c>
      <c r="Q144" s="284">
        <f>SubSegments!Q142</f>
        <v>0.16893703755161477</v>
      </c>
    </row>
    <row r="145" spans="2:17" x14ac:dyDescent="0.25">
      <c r="B145" s="436"/>
      <c r="C145" s="18" t="s">
        <v>273</v>
      </c>
      <c r="D145" s="286">
        <f>SubSegments!D143</f>
        <v>254086.83002412648</v>
      </c>
      <c r="E145" s="287">
        <f>SubSegments!E143</f>
        <v>-19470.538070913375</v>
      </c>
      <c r="F145" s="288">
        <f>SubSegments!F143</f>
        <v>-7.1175337760044838E-2</v>
      </c>
      <c r="G145" s="289">
        <f>SubSegments!G143</f>
        <v>0.85894218293218749</v>
      </c>
      <c r="H145" s="290">
        <f>SubSegments!H143</f>
        <v>-7.6491444810156128E-3</v>
      </c>
      <c r="I145" s="291">
        <f>SubSegments!I143</f>
        <v>2.192004415782411</v>
      </c>
      <c r="J145" s="289">
        <f>SubSegments!J143</f>
        <v>5.9454854930623302E-2</v>
      </c>
      <c r="K145" s="292">
        <f>SubSegments!K143</f>
        <v>2.7879706067358973E-2</v>
      </c>
      <c r="L145" s="293">
        <f>SubSegments!L143</f>
        <v>556959.45340504008</v>
      </c>
      <c r="M145" s="294">
        <f>SubSegments!M143</f>
        <v>-26415.191793808015</v>
      </c>
      <c r="N145" s="295">
        <f>SubSegments!N143</f>
        <v>-4.527997918868102E-2</v>
      </c>
      <c r="O145" s="296">
        <f>SubSegments!O143</f>
        <v>127766.56376679629</v>
      </c>
      <c r="P145" s="287">
        <f>SubSegments!P143</f>
        <v>-8958.6489684471453</v>
      </c>
      <c r="Q145" s="295">
        <f>SubSegments!Q143</f>
        <v>-6.5523020876879487E-2</v>
      </c>
    </row>
    <row r="146" spans="2:17" x14ac:dyDescent="0.25">
      <c r="B146" s="436"/>
      <c r="C146" s="18" t="s">
        <v>274</v>
      </c>
      <c r="D146" s="286">
        <f>SubSegments!D144</f>
        <v>1725.2162729740141</v>
      </c>
      <c r="E146" s="287">
        <f>SubSegments!E144</f>
        <v>-71.619937992096084</v>
      </c>
      <c r="F146" s="288">
        <f>SubSegments!F144</f>
        <v>-3.9858912879759907E-2</v>
      </c>
      <c r="G146" s="289">
        <f>SubSegments!G144</f>
        <v>5.8321048414737764E-3</v>
      </c>
      <c r="H146" s="290">
        <f>SubSegments!H144</f>
        <v>1.3998004860673544E-4</v>
      </c>
      <c r="I146" s="291">
        <f>SubSegments!I144</f>
        <v>4.6545656857241511</v>
      </c>
      <c r="J146" s="289">
        <f>SubSegments!J144</f>
        <v>0.19234455650182181</v>
      </c>
      <c r="K146" s="292">
        <f>SubSegments!K144</f>
        <v>4.3105115352125856E-2</v>
      </c>
      <c r="L146" s="293">
        <f>SubSegments!L144</f>
        <v>8030.1324646377561</v>
      </c>
      <c r="M146" s="294">
        <f>SubSegments!M144</f>
        <v>12.251958312987881</v>
      </c>
      <c r="N146" s="295">
        <f>SubSegments!N144</f>
        <v>1.5280794348734848E-3</v>
      </c>
      <c r="O146" s="296">
        <f>SubSegments!O144</f>
        <v>1086.7504081726074</v>
      </c>
      <c r="P146" s="287">
        <f>SubSegments!P144</f>
        <v>-45.114921569824219</v>
      </c>
      <c r="Q146" s="295">
        <f>SubSegments!Q144</f>
        <v>-3.9858912879759831E-2</v>
      </c>
    </row>
    <row r="147" spans="2:17" x14ac:dyDescent="0.25">
      <c r="B147" s="436"/>
      <c r="C147" s="18" t="s">
        <v>244</v>
      </c>
      <c r="D147" s="286">
        <f>SubSegments!D145</f>
        <v>12728884.380485553</v>
      </c>
      <c r="E147" s="287">
        <f>SubSegments!E145</f>
        <v>-165701.18738240376</v>
      </c>
      <c r="F147" s="288">
        <f>SubSegments!F145</f>
        <v>-1.2850446919001016E-2</v>
      </c>
      <c r="G147" s="289">
        <f>SubSegments!G145</f>
        <v>43.03007650978023</v>
      </c>
      <c r="H147" s="290">
        <f>SubSegments!H145</f>
        <v>2.1818401726781289</v>
      </c>
      <c r="I147" s="291">
        <f>SubSegments!I145</f>
        <v>2.7406849555833448</v>
      </c>
      <c r="J147" s="289">
        <f>SubSegments!J145</f>
        <v>-8.3842798509027094E-2</v>
      </c>
      <c r="K147" s="292">
        <f>SubSegments!K145</f>
        <v>-2.9683828876366971E-2</v>
      </c>
      <c r="L147" s="293">
        <f>SubSegments!L145</f>
        <v>34885861.922956578</v>
      </c>
      <c r="M147" s="294">
        <f>SubSegments!M145</f>
        <v>-1535252.8910054117</v>
      </c>
      <c r="N147" s="295">
        <f>SubSegments!N145</f>
        <v>-4.2152825328039503E-2</v>
      </c>
      <c r="O147" s="296">
        <f>SubSegments!O145</f>
        <v>7474124.3522672001</v>
      </c>
      <c r="P147" s="287">
        <f>SubSegments!P145</f>
        <v>-408202.28957684338</v>
      </c>
      <c r="Q147" s="295">
        <f>SubSegments!Q145</f>
        <v>-5.1787030419402393E-2</v>
      </c>
    </row>
    <row r="148" spans="2:17" x14ac:dyDescent="0.25">
      <c r="B148" s="436"/>
      <c r="C148" s="18" t="s">
        <v>275</v>
      </c>
      <c r="D148" s="286">
        <f>SubSegments!D146</f>
        <v>209318.72225153877</v>
      </c>
      <c r="E148" s="287">
        <f>SubSegments!E146</f>
        <v>-48385.426472556021</v>
      </c>
      <c r="F148" s="288">
        <f>SubSegments!F146</f>
        <v>-0.18775571410904526</v>
      </c>
      <c r="G148" s="289">
        <f>SubSegments!G146</f>
        <v>0.70760330317884246</v>
      </c>
      <c r="H148" s="290">
        <f>SubSegments!H146</f>
        <v>-0.10876725147978783</v>
      </c>
      <c r="I148" s="291">
        <f>SubSegments!I146</f>
        <v>3.3941212991719127</v>
      </c>
      <c r="J148" s="289">
        <f>SubSegments!J146</f>
        <v>0.29463441078143005</v>
      </c>
      <c r="K148" s="292">
        <f>SubSegments!K146</f>
        <v>9.5059092485604707E-2</v>
      </c>
      <c r="L148" s="293">
        <f>SubSegments!L146</f>
        <v>710453.13350939751</v>
      </c>
      <c r="M148" s="294">
        <f>SubSegments!M146</f>
        <v>-88297.496544765192</v>
      </c>
      <c r="N148" s="295">
        <f>SubSegments!N146</f>
        <v>-0.11054450941563301</v>
      </c>
      <c r="O148" s="296">
        <f>SubSegments!O146</f>
        <v>106025.78754389286</v>
      </c>
      <c r="P148" s="287">
        <f>SubSegments!P146</f>
        <v>-26758.184213638306</v>
      </c>
      <c r="Q148" s="295">
        <f>SubSegments!Q146</f>
        <v>-0.20151667297992726</v>
      </c>
    </row>
    <row r="149" spans="2:17" x14ac:dyDescent="0.25">
      <c r="B149" s="436"/>
      <c r="C149" s="18" t="s">
        <v>276</v>
      </c>
      <c r="D149" s="286">
        <f>SubSegments!D147</f>
        <v>13863462.602459647</v>
      </c>
      <c r="E149" s="287">
        <f>SubSegments!E147</f>
        <v>-1602516.8259405885</v>
      </c>
      <c r="F149" s="288">
        <f>SubSegments!F147</f>
        <v>-0.10361560568209996</v>
      </c>
      <c r="G149" s="289">
        <f>SubSegments!G147</f>
        <v>46.865525574956933</v>
      </c>
      <c r="H149" s="290">
        <f>SubSegments!H147</f>
        <v>-2.1285254203950288</v>
      </c>
      <c r="I149" s="291">
        <f>SubSegments!I147</f>
        <v>2.2110040378182845</v>
      </c>
      <c r="J149" s="289">
        <f>SubSegments!J147</f>
        <v>6.3379699556122659E-2</v>
      </c>
      <c r="K149" s="292">
        <f>SubSegments!K147</f>
        <v>2.9511539065258004E-2</v>
      </c>
      <c r="L149" s="293">
        <f>SubSegments!L147</f>
        <v>30652171.79218106</v>
      </c>
      <c r="M149" s="294">
        <f>SubSegments!M147</f>
        <v>-2562942.0433132015</v>
      </c>
      <c r="N149" s="295">
        <f>SubSegments!N147</f>
        <v>-7.7161922611699615E-2</v>
      </c>
      <c r="O149" s="296">
        <f>SubSegments!O147</f>
        <v>7953686.9001670508</v>
      </c>
      <c r="P149" s="287">
        <f>SubSegments!P147</f>
        <v>-900360.9485131884</v>
      </c>
      <c r="Q149" s="295">
        <f>SubSegments!Q147</f>
        <v>-0.10168918938555249</v>
      </c>
    </row>
    <row r="150" spans="2:17" x14ac:dyDescent="0.25">
      <c r="B150" s="436"/>
      <c r="C150" s="18" t="s">
        <v>277</v>
      </c>
      <c r="D150" s="286">
        <f>SubSegments!D148</f>
        <v>954589.95857558132</v>
      </c>
      <c r="E150" s="287">
        <f>SubSegments!E148</f>
        <v>-128806.34476789029</v>
      </c>
      <c r="F150" s="288">
        <f>SubSegments!F148</f>
        <v>-0.11889125370871283</v>
      </c>
      <c r="G150" s="289">
        <f>SubSegments!G148</f>
        <v>3.2269975690837662</v>
      </c>
      <c r="H150" s="290">
        <f>SubSegments!H148</f>
        <v>-0.20504978232515247</v>
      </c>
      <c r="I150" s="291">
        <f>SubSegments!I148</f>
        <v>3.4709888591147888</v>
      </c>
      <c r="J150" s="289">
        <f>SubSegments!J148</f>
        <v>0.14561783932640626</v>
      </c>
      <c r="K150" s="292">
        <f>SubSegments!K148</f>
        <v>4.3789952597732384E-2</v>
      </c>
      <c r="L150" s="293">
        <f>SubSegments!L148</f>
        <v>3313371.1112386906</v>
      </c>
      <c r="M150" s="294">
        <f>SubSegments!M148</f>
        <v>-289323.55884555355</v>
      </c>
      <c r="N150" s="295">
        <f>SubSegments!N148</f>
        <v>-8.0307543475169968E-2</v>
      </c>
      <c r="O150" s="296">
        <f>SubSegments!O148</f>
        <v>761208.26177989715</v>
      </c>
      <c r="P150" s="287">
        <f>SubSegments!P148</f>
        <v>-74765.359869975247</v>
      </c>
      <c r="Q150" s="295">
        <f>SubSegments!Q148</f>
        <v>-8.9435070597585112E-2</v>
      </c>
    </row>
    <row r="151" spans="2:17" x14ac:dyDescent="0.25">
      <c r="B151" s="436"/>
      <c r="C151" s="18" t="s">
        <v>278</v>
      </c>
      <c r="D151" s="286">
        <f>SubSegments!D149</f>
        <v>3381.4245608219508</v>
      </c>
      <c r="E151" s="287">
        <f>SubSegments!E149</f>
        <v>-804.32530396118091</v>
      </c>
      <c r="F151" s="288">
        <f>SubSegments!F149</f>
        <v>-0.19215799556690755</v>
      </c>
      <c r="G151" s="289">
        <f>SubSegments!G149</f>
        <v>1.1430927740005776E-2</v>
      </c>
      <c r="H151" s="290">
        <f>SubSegments!H149</f>
        <v>-1.8289400412993626E-3</v>
      </c>
      <c r="I151" s="291">
        <f>SubSegments!I149</f>
        <v>12.868239313974373</v>
      </c>
      <c r="J151" s="289">
        <f>SubSegments!J149</f>
        <v>-4.6824111238536208</v>
      </c>
      <c r="K151" s="292">
        <f>SubSegments!K149</f>
        <v>-0.26679416472003414</v>
      </c>
      <c r="L151" s="293">
        <f>SubSegments!L149</f>
        <v>43512.980470807554</v>
      </c>
      <c r="M151" s="294">
        <f>SubSegments!M149</f>
        <v>-29949.652226186983</v>
      </c>
      <c r="N151" s="295">
        <f>SubSegments!N149</f>
        <v>-0.40768552836539257</v>
      </c>
      <c r="O151" s="296">
        <f>SubSegments!O149</f>
        <v>3819.3449965715408</v>
      </c>
      <c r="P151" s="287">
        <f>SubSegments!P149</f>
        <v>-1046.0872368812561</v>
      </c>
      <c r="Q151" s="295">
        <f>SubSegments!Q149</f>
        <v>-0.21500396813437705</v>
      </c>
    </row>
    <row r="152" spans="2:17" x14ac:dyDescent="0.25">
      <c r="B152" s="436"/>
      <c r="C152" s="18" t="s">
        <v>279</v>
      </c>
      <c r="D152" s="286">
        <f>SubSegments!D150</f>
        <v>121.45516586303711</v>
      </c>
      <c r="E152" s="287">
        <f>SubSegments!E150</f>
        <v>-25.240848541259766</v>
      </c>
      <c r="F152" s="288">
        <f>SubSegments!F150</f>
        <v>-0.17206226524802187</v>
      </c>
      <c r="G152" s="289">
        <f>SubSegments!G150</f>
        <v>4.1057997883984045E-4</v>
      </c>
      <c r="H152" s="290">
        <f>SubSegments!H150</f>
        <v>-5.4132394780744258E-5</v>
      </c>
      <c r="I152" s="291">
        <f>SubSegments!I150</f>
        <v>8.59</v>
      </c>
      <c r="J152" s="289">
        <f>SubSegments!J150</f>
        <v>0</v>
      </c>
      <c r="K152" s="292">
        <f>SubSegments!K150</f>
        <v>0</v>
      </c>
      <c r="L152" s="293">
        <f>SubSegments!L150</f>
        <v>1043.2998747634888</v>
      </c>
      <c r="M152" s="294">
        <f>SubSegments!M150</f>
        <v>-216.81888896942132</v>
      </c>
      <c r="N152" s="295">
        <f>SubSegments!N150</f>
        <v>-0.17206226524802182</v>
      </c>
      <c r="O152" s="296">
        <f>SubSegments!O150</f>
        <v>121.45516586303711</v>
      </c>
      <c r="P152" s="287">
        <f>SubSegments!P150</f>
        <v>-25.240848541259766</v>
      </c>
      <c r="Q152" s="295">
        <f>SubSegments!Q150</f>
        <v>-0.17206226524802187</v>
      </c>
    </row>
    <row r="153" spans="2:17" x14ac:dyDescent="0.25">
      <c r="B153" s="436"/>
      <c r="C153" s="18" t="s">
        <v>280</v>
      </c>
      <c r="D153" s="286">
        <f>SubSegments!D151</f>
        <v>599372.5477051927</v>
      </c>
      <c r="E153" s="287">
        <f>SubSegments!E151</f>
        <v>-12529.142005929258</v>
      </c>
      <c r="F153" s="288">
        <f>SubSegments!F151</f>
        <v>-2.0475743434936827E-2</v>
      </c>
      <c r="G153" s="289">
        <f>SubSegments!G151</f>
        <v>2.0261827992684243</v>
      </c>
      <c r="H153" s="290">
        <f>SubSegments!H151</f>
        <v>8.7764173494411013E-2</v>
      </c>
      <c r="I153" s="291">
        <f>SubSegments!I151</f>
        <v>7.2436379306715244</v>
      </c>
      <c r="J153" s="289">
        <f>SubSegments!J151</f>
        <v>-0.6907484115494702</v>
      </c>
      <c r="K153" s="292">
        <f>SubSegments!K151</f>
        <v>-8.7057572162047736E-2</v>
      </c>
      <c r="L153" s="293">
        <f>SubSegments!L151</f>
        <v>4341637.7211605618</v>
      </c>
      <c r="M153" s="294">
        <f>SubSegments!M151</f>
        <v>-513426.68846531305</v>
      </c>
      <c r="N153" s="295">
        <f>SubSegments!N151</f>
        <v>-0.10575074708532592</v>
      </c>
      <c r="O153" s="296">
        <f>SubSegments!O151</f>
        <v>864286.02576913394</v>
      </c>
      <c r="P153" s="287">
        <f>SubSegments!P151</f>
        <v>-150365.51673760021</v>
      </c>
      <c r="Q153" s="295">
        <f>SubSegments!Q151</f>
        <v>-0.14819424249443966</v>
      </c>
    </row>
    <row r="154" spans="2:17" ht="15" thickBot="1" x14ac:dyDescent="0.3">
      <c r="B154" s="436"/>
      <c r="C154" s="350" t="s">
        <v>281</v>
      </c>
      <c r="D154" s="298">
        <f>SubSegments!D152</f>
        <v>880085.9231163509</v>
      </c>
      <c r="E154" s="299">
        <f>SubSegments!E152</f>
        <v>-22158.96091765957</v>
      </c>
      <c r="F154" s="300">
        <f>SubSegments!F152</f>
        <v>-2.4559807774786207E-2</v>
      </c>
      <c r="G154" s="301">
        <f>SubSegments!G152</f>
        <v>2.9751361922129855</v>
      </c>
      <c r="H154" s="302">
        <f>SubSegments!H152</f>
        <v>0.11695109871127052</v>
      </c>
      <c r="I154" s="303">
        <f>SubSegments!I152</f>
        <v>4.7797648557622958</v>
      </c>
      <c r="J154" s="301">
        <f>SubSegments!J152</f>
        <v>0.1875581230076877</v>
      </c>
      <c r="K154" s="304">
        <f>SubSegments!K152</f>
        <v>4.084270023601095E-2</v>
      </c>
      <c r="L154" s="305">
        <f>SubSegments!L152</f>
        <v>4206603.765362652</v>
      </c>
      <c r="M154" s="306">
        <f>SubSegments!M152</f>
        <v>63308.734308268409</v>
      </c>
      <c r="N154" s="307">
        <f>SubSegments!N152</f>
        <v>1.5279803594425096E-2</v>
      </c>
      <c r="O154" s="308">
        <f>SubSegments!O152</f>
        <v>706855.22799994959</v>
      </c>
      <c r="P154" s="299">
        <f>SubSegments!P152</f>
        <v>-7967.9284145494457</v>
      </c>
      <c r="Q154" s="307">
        <f>SubSegments!Q152</f>
        <v>-1.1146712782104032E-2</v>
      </c>
    </row>
    <row r="155" spans="2:17" s="160" customFormat="1" x14ac:dyDescent="0.25">
      <c r="B155" s="436"/>
      <c r="C155" s="227" t="s">
        <v>282</v>
      </c>
      <c r="D155" s="228">
        <f>'RFG vs SS'!E43</f>
        <v>12358584.540827332</v>
      </c>
      <c r="E155" s="228">
        <f>'RFG vs SS'!F43</f>
        <v>-477169.45123088546</v>
      </c>
      <c r="F155" s="233">
        <f>'RFG vs SS'!G43</f>
        <v>-3.7175023105469412E-2</v>
      </c>
      <c r="G155" s="234">
        <f>'RFG vs SS'!H43</f>
        <v>41.778275491265134</v>
      </c>
      <c r="H155" s="235">
        <f>'RFG vs SS'!I43</f>
        <v>1.1164093248142564</v>
      </c>
      <c r="I155" s="236">
        <f>'RFG vs SS'!J43</f>
        <v>2.7978973513138472</v>
      </c>
      <c r="J155" s="234">
        <f>'RFG vs SS'!K43</f>
        <v>-2.542504413142499E-2</v>
      </c>
      <c r="K155" s="237">
        <f>'RFG vs SS'!L43</f>
        <v>-9.0053633876322342E-3</v>
      </c>
      <c r="L155" s="238">
        <f>'RFG vs SS'!M43</f>
        <v>34578050.952769049</v>
      </c>
      <c r="M155" s="239">
        <f>'RFG vs SS'!N43</f>
        <v>-1661420.755434975</v>
      </c>
      <c r="N155" s="240">
        <f>'RFG vs SS'!O43</f>
        <v>-4.5845611901093375E-2</v>
      </c>
      <c r="O155" s="241">
        <f>'RFG vs SS'!P43</f>
        <v>7373123.5281929504</v>
      </c>
      <c r="P155" s="242">
        <f>'RFG vs SS'!Q43</f>
        <v>-470439.55202650558</v>
      </c>
      <c r="Q155" s="240">
        <f>'RFG vs SS'!R43</f>
        <v>-5.9977786525730742E-2</v>
      </c>
    </row>
    <row r="156" spans="2:17" s="160" customFormat="1" ht="15" thickBot="1" x14ac:dyDescent="0.3">
      <c r="B156" s="437"/>
      <c r="C156" s="161" t="s">
        <v>283</v>
      </c>
      <c r="D156" s="229">
        <f>'RFG vs SS'!E44</f>
        <v>370299.83965821849</v>
      </c>
      <c r="E156" s="229">
        <f>'RFG vs SS'!F44</f>
        <v>311468.26384846953</v>
      </c>
      <c r="F156" s="243">
        <f>'RFG vs SS'!G44</f>
        <v>5.2942362933759171</v>
      </c>
      <c r="G156" s="244">
        <f>'RFG vs SS'!H44</f>
        <v>1.2518010185150785</v>
      </c>
      <c r="H156" s="245">
        <f>'RFG vs SS'!I44</f>
        <v>1.0654308478638232</v>
      </c>
      <c r="I156" s="246">
        <f>'RFG vs SS'!J44</f>
        <v>0.83124791647668494</v>
      </c>
      <c r="J156" s="244">
        <f>'RFG vs SS'!K44</f>
        <v>-2.2562625446629858</v>
      </c>
      <c r="K156" s="247">
        <f>'RFG vs SS'!L44</f>
        <v>-0.7307708178032043</v>
      </c>
      <c r="L156" s="248">
        <f>'RFG vs SS'!M44</f>
        <v>307810.97018754465</v>
      </c>
      <c r="M156" s="249">
        <f>'RFG vs SS'!N44</f>
        <v>126167.86442961317</v>
      </c>
      <c r="N156" s="250">
        <f>'RFG vs SS'!O44</f>
        <v>0.69459208981898846</v>
      </c>
      <c r="O156" s="251">
        <f>'RFG vs SS'!P44</f>
        <v>101000.82407425088</v>
      </c>
      <c r="P156" s="252">
        <f>'RFG vs SS'!Q44</f>
        <v>62237.262449668124</v>
      </c>
      <c r="Q156" s="250">
        <f>'RFG vs SS'!R44</f>
        <v>1.6055609918516622</v>
      </c>
    </row>
    <row r="157" spans="2:17" x14ac:dyDescent="0.25">
      <c r="B157" s="438" t="s">
        <v>284</v>
      </c>
      <c r="C157" s="13" t="s">
        <v>31</v>
      </c>
      <c r="D157" s="162">
        <f>'Fat Content'!D53</f>
        <v>38636.306257963181</v>
      </c>
      <c r="E157" s="32">
        <f>'Fat Content'!E53</f>
        <v>5555.190774679184</v>
      </c>
      <c r="F157" s="196">
        <f>'Fat Content'!F53</f>
        <v>0.16792634388299998</v>
      </c>
      <c r="G157" s="204">
        <f>'Fat Content'!G53</f>
        <v>0.13061028481680953</v>
      </c>
      <c r="H157" s="219">
        <f>'Fat Content'!H53</f>
        <v>2.5813956432012689E-2</v>
      </c>
      <c r="I157" s="200">
        <f>'Fat Content'!I53</f>
        <v>3.9600291223053206</v>
      </c>
      <c r="J157" s="204">
        <f>'Fat Content'!J53</f>
        <v>3.4552577015646513E-2</v>
      </c>
      <c r="K157" s="186">
        <f>'Fat Content'!K53</f>
        <v>8.8021356431507505E-3</v>
      </c>
      <c r="L157" s="187">
        <f>'Fat Content'!L53</f>
        <v>153000.8979598415</v>
      </c>
      <c r="M157" s="188">
        <f>'Fat Content'!M53</f>
        <v>23141.755038191099</v>
      </c>
      <c r="N157" s="189">
        <f>'Fat Content'!N53</f>
        <v>0.17820658998306738</v>
      </c>
      <c r="O157" s="31">
        <f>'Fat Content'!O53</f>
        <v>22580.355075240135</v>
      </c>
      <c r="P157" s="32">
        <f>'Fat Content'!P53</f>
        <v>1801.4553650617599</v>
      </c>
      <c r="Q157" s="189">
        <f>'Fat Content'!Q53</f>
        <v>8.6696379028160561E-2</v>
      </c>
    </row>
    <row r="158" spans="2:17" x14ac:dyDescent="0.25">
      <c r="B158" s="439"/>
      <c r="C158" s="18" t="s">
        <v>217</v>
      </c>
      <c r="D158" s="27">
        <f>'Fat Content'!D54</f>
        <v>487617.14384813915</v>
      </c>
      <c r="E158" s="309">
        <f>'Fat Content'!E54</f>
        <v>-60503.816492216138</v>
      </c>
      <c r="F158" s="310">
        <f>'Fat Content'!F54</f>
        <v>-0.11038405912199807</v>
      </c>
      <c r="G158" s="311">
        <f>'Fat Content'!G54</f>
        <v>1.6483929290326034</v>
      </c>
      <c r="H158" s="215">
        <f>'Fat Content'!H54</f>
        <v>-8.7977302601309981E-2</v>
      </c>
      <c r="I158" s="312">
        <f>'Fat Content'!I54</f>
        <v>3.0311551445445111</v>
      </c>
      <c r="J158" s="311">
        <f>'Fat Content'!J54</f>
        <v>7.4013805974087798E-2</v>
      </c>
      <c r="K158" s="313">
        <f>'Fat Content'!K54</f>
        <v>2.5028836129242452E-2</v>
      </c>
      <c r="L158" s="180">
        <f>'Fat Content'!L54</f>
        <v>1478043.214143388</v>
      </c>
      <c r="M158" s="314">
        <f>'Fat Content'!M54</f>
        <v>-142827.93621599604</v>
      </c>
      <c r="N158" s="173">
        <f>'Fat Content'!N54</f>
        <v>-8.811800751980059E-2</v>
      </c>
      <c r="O158" s="315">
        <f>'Fat Content'!O54</f>
        <v>337187.54445491236</v>
      </c>
      <c r="P158" s="309">
        <f>'Fat Content'!P54</f>
        <v>-45658.902890634723</v>
      </c>
      <c r="Q158" s="173">
        <f>'Fat Content'!Q54</f>
        <v>-0.11926166014392764</v>
      </c>
    </row>
    <row r="159" spans="2:17" x14ac:dyDescent="0.25">
      <c r="B159" s="439"/>
      <c r="C159" s="18" t="s">
        <v>218</v>
      </c>
      <c r="D159" s="27">
        <f>'Fat Content'!D55</f>
        <v>1569.333044052124</v>
      </c>
      <c r="E159" s="309">
        <f>'Fat Content'!E55</f>
        <v>854.51637005805969</v>
      </c>
      <c r="F159" s="310">
        <f>'Fat Content'!F55</f>
        <v>1.1954342996553482</v>
      </c>
      <c r="G159" s="311">
        <f>'Fat Content'!G55</f>
        <v>5.3051405713462271E-3</v>
      </c>
      <c r="H159" s="215">
        <f>'Fat Content'!H55</f>
        <v>3.0407017273579523E-3</v>
      </c>
      <c r="I159" s="312">
        <f>'Fat Content'!I55</f>
        <v>3.2690400396238442</v>
      </c>
      <c r="J159" s="311">
        <f>'Fat Content'!J55</f>
        <v>-0.21691328791436515</v>
      </c>
      <c r="K159" s="313">
        <f>'Fat Content'!K55</f>
        <v>-6.222495470630697E-2</v>
      </c>
      <c r="L159" s="180">
        <f>'Fat Content'!L55</f>
        <v>5130.2125565111637</v>
      </c>
      <c r="M159" s="314">
        <f>'Fat Content'!M55</f>
        <v>2638.3949932217597</v>
      </c>
      <c r="N159" s="173">
        <f>'Fat Content'!N55</f>
        <v>1.0588234997986214</v>
      </c>
      <c r="O159" s="315">
        <f>'Fat Content'!O55</f>
        <v>812.59340476989746</v>
      </c>
      <c r="P159" s="309">
        <f>'Fat Content'!P55</f>
        <v>455.1850677728653</v>
      </c>
      <c r="Q159" s="173">
        <f>'Fat Content'!Q55</f>
        <v>1.2735714885594429</v>
      </c>
    </row>
    <row r="160" spans="2:17" ht="15" thickBot="1" x14ac:dyDescent="0.3">
      <c r="B160" s="440"/>
      <c r="C160" s="21" t="s">
        <v>219</v>
      </c>
      <c r="D160" s="316">
        <f>'Fat Content'!D56</f>
        <v>29053543.119353946</v>
      </c>
      <c r="E160" s="317">
        <f>'Fat Content'!E56</f>
        <v>-1931595.8126759268</v>
      </c>
      <c r="F160" s="318">
        <f>'Fat Content'!F56</f>
        <v>-6.2339427198088271E-2</v>
      </c>
      <c r="G160" s="319">
        <f>'Fat Content'!G56</f>
        <v>98.215691645579255</v>
      </c>
      <c r="H160" s="320">
        <f>'Fat Content'!H56</f>
        <v>5.9122644441998773E-2</v>
      </c>
      <c r="I160" s="321">
        <f>'Fat Content'!I56</f>
        <v>2.6657203294461493</v>
      </c>
      <c r="J160" s="319">
        <f>'Fat Content'!J56</f>
        <v>1.1628015823919036E-2</v>
      </c>
      <c r="K160" s="322">
        <f>'Fat Content'!K56</f>
        <v>4.3811648013288009E-3</v>
      </c>
      <c r="L160" s="323">
        <f>'Fat Content'!L56</f>
        <v>77448620.535702109</v>
      </c>
      <c r="M160" s="324">
        <f>'Fat Content'!M56</f>
        <v>-4788798.5403153002</v>
      </c>
      <c r="N160" s="325">
        <f>'Fat Content'!N56</f>
        <v>-5.8231381700934719E-2</v>
      </c>
      <c r="O160" s="326">
        <f>'Fat Content'!O56</f>
        <v>17748945.351206668</v>
      </c>
      <c r="P160" s="317">
        <f>'Fat Content'!P56</f>
        <v>-1519116.8548256494</v>
      </c>
      <c r="Q160" s="325">
        <f>'Fat Content'!Q56</f>
        <v>-7.8841184888330612E-2</v>
      </c>
    </row>
    <row r="161" spans="2:17" ht="15" thickBot="1" x14ac:dyDescent="0.3">
      <c r="B161" s="438" t="s">
        <v>198</v>
      </c>
      <c r="C161" s="158" t="s">
        <v>198</v>
      </c>
      <c r="D161" s="163">
        <f>Flavors!D218</f>
        <v>12784810.821902657</v>
      </c>
      <c r="E161" s="164">
        <f>Flavors!E218</f>
        <v>-246311.03023545258</v>
      </c>
      <c r="F161" s="177">
        <f>Flavors!F218</f>
        <v>-1.890175174710983E-2</v>
      </c>
      <c r="G161" s="201">
        <f>Flavors!G218</f>
        <v>43.219136209056551</v>
      </c>
      <c r="H161" s="216">
        <f>Flavors!H218</f>
        <v>1.9383720967031834</v>
      </c>
      <c r="I161" s="197">
        <f>Flavors!I218</f>
        <v>2.7472716201966541</v>
      </c>
      <c r="J161" s="201">
        <f>Flavors!J218</f>
        <v>-7.2504967647207152E-2</v>
      </c>
      <c r="K161" s="191">
        <f>Flavors!K218</f>
        <v>-2.5713018527701158E-2</v>
      </c>
      <c r="L161" s="192">
        <f>Flavors!L218</f>
        <v>35123347.94059623</v>
      </c>
      <c r="M161" s="176">
        <f>Flavors!M218</f>
        <v>-1621504.371403344</v>
      </c>
      <c r="N161" s="178">
        <f>Flavors!N218</f>
        <v>-4.4128749181931472E-2</v>
      </c>
      <c r="O161" s="182">
        <f>Flavors!O218</f>
        <v>7510056.9192867419</v>
      </c>
      <c r="P161" s="164">
        <f>Flavors!P218</f>
        <v>-433744.17235380318</v>
      </c>
      <c r="Q161" s="178">
        <f>Flavors!Q218</f>
        <v>-5.4601590265174527E-2</v>
      </c>
    </row>
    <row r="162" spans="2:17" x14ac:dyDescent="0.25">
      <c r="B162" s="439"/>
      <c r="C162" s="221" t="s">
        <v>31</v>
      </c>
      <c r="D162" s="327">
        <f>Flavors!D219</f>
        <v>199510.38616259251</v>
      </c>
      <c r="E162" s="328">
        <f>Flavors!E219</f>
        <v>10089.835519399698</v>
      </c>
      <c r="F162" s="329">
        <f>Flavors!F219</f>
        <v>5.3266847156440228E-2</v>
      </c>
      <c r="G162" s="330">
        <f>Flavors!G219</f>
        <v>0.67444615918057971</v>
      </c>
      <c r="H162" s="331">
        <f>Flavors!H219</f>
        <v>7.4388454413531035E-2</v>
      </c>
      <c r="I162" s="332">
        <f>Flavors!I219</f>
        <v>3.3415067296648684</v>
      </c>
      <c r="J162" s="330">
        <f>Flavors!J219</f>
        <v>3.411083973720519E-2</v>
      </c>
      <c r="K162" s="333">
        <f>Flavors!K219</f>
        <v>1.0313503696695722E-2</v>
      </c>
      <c r="L162" s="334">
        <f>Flavors!L219</f>
        <v>666665.29800033954</v>
      </c>
      <c r="M162" s="335">
        <f>Flavors!M219</f>
        <v>40176.547335208859</v>
      </c>
      <c r="N162" s="336">
        <f>Flavors!N219</f>
        <v>6.412971867819528E-2</v>
      </c>
      <c r="O162" s="337">
        <f>Flavors!O219</f>
        <v>119553.82492140611</v>
      </c>
      <c r="P162" s="328">
        <f>Flavors!P219</f>
        <v>3023.8411557468644</v>
      </c>
      <c r="Q162" s="336">
        <f>Flavors!Q219</f>
        <v>2.5949039534990257E-2</v>
      </c>
    </row>
    <row r="163" spans="2:17" x14ac:dyDescent="0.25">
      <c r="B163" s="439"/>
      <c r="C163" s="18" t="s">
        <v>199</v>
      </c>
      <c r="D163" s="286">
        <f>Flavors!D220</f>
        <v>8173.9138524532318</v>
      </c>
      <c r="E163" s="287">
        <f>Flavors!E220</f>
        <v>2904.0328140258789</v>
      </c>
      <c r="F163" s="288">
        <f>Flavors!F220</f>
        <v>0.55106230915840659</v>
      </c>
      <c r="G163" s="289">
        <f>Flavors!G220</f>
        <v>2.763196898815717E-2</v>
      </c>
      <c r="H163" s="290">
        <f>Flavors!H220</f>
        <v>1.0937725889525626E-2</v>
      </c>
      <c r="I163" s="291">
        <f>Flavors!I220</f>
        <v>3.0476522030847559</v>
      </c>
      <c r="J163" s="289">
        <f>Flavors!J220</f>
        <v>0.14631980389063592</v>
      </c>
      <c r="K163" s="292">
        <f>Flavors!K220</f>
        <v>5.0431933938792403E-2</v>
      </c>
      <c r="L163" s="293">
        <f>Flavors!L220</f>
        <v>24911.246560254098</v>
      </c>
      <c r="M163" s="294">
        <f>Flavors!M220</f>
        <v>9621.5699635660658</v>
      </c>
      <c r="N163" s="295">
        <f>Flavors!N220</f>
        <v>0.62928538106883425</v>
      </c>
      <c r="O163" s="296">
        <f>Flavors!O220</f>
        <v>4086.9569262266159</v>
      </c>
      <c r="P163" s="287">
        <f>Flavors!P220</f>
        <v>1452.0164070129395</v>
      </c>
      <c r="Q163" s="295">
        <f>Flavors!Q220</f>
        <v>0.55106230915840659</v>
      </c>
    </row>
    <row r="164" spans="2:17" x14ac:dyDescent="0.25">
      <c r="B164" s="439"/>
      <c r="C164" s="18" t="s">
        <v>200</v>
      </c>
      <c r="D164" s="286">
        <f>Flavors!D221</f>
        <v>615184.55347628018</v>
      </c>
      <c r="E164" s="287">
        <f>Flavors!E221</f>
        <v>271980.49179897085</v>
      </c>
      <c r="F164" s="288">
        <f>Flavors!F221</f>
        <v>0.79247457174529301</v>
      </c>
      <c r="G164" s="289">
        <f>Flavors!G221</f>
        <v>2.0796353877094096</v>
      </c>
      <c r="H164" s="290">
        <f>Flavors!H221</f>
        <v>0.99241311527106357</v>
      </c>
      <c r="I164" s="291">
        <f>Flavors!I221</f>
        <v>2.0771351574905292</v>
      </c>
      <c r="J164" s="289">
        <f>Flavors!J221</f>
        <v>-1.3938146613030185</v>
      </c>
      <c r="K164" s="292">
        <f>Flavors!K221</f>
        <v>-0.40156577711270064</v>
      </c>
      <c r="L164" s="293">
        <f>Flavors!L221</f>
        <v>1277821.4643706942</v>
      </c>
      <c r="M164" s="294">
        <f>Flavors!M221</f>
        <v>86577.388682627818</v>
      </c>
      <c r="N164" s="295">
        <f>Flavors!N221</f>
        <v>7.2678127387639208E-2</v>
      </c>
      <c r="O164" s="296">
        <f>Flavors!O221</f>
        <v>261746.13657900374</v>
      </c>
      <c r="P164" s="287">
        <f>Flavors!P221</f>
        <v>34651.168540752667</v>
      </c>
      <c r="Q164" s="295">
        <f>Flavors!Q221</f>
        <v>0.15258448410409581</v>
      </c>
    </row>
    <row r="165" spans="2:17" x14ac:dyDescent="0.25">
      <c r="B165" s="439"/>
      <c r="C165" s="18" t="s">
        <v>201</v>
      </c>
      <c r="D165" s="286">
        <f>Flavors!D222</f>
        <v>78420.154631133366</v>
      </c>
      <c r="E165" s="287">
        <f>Flavors!E222</f>
        <v>2338.217070217419</v>
      </c>
      <c r="F165" s="288">
        <f>Flavors!F222</f>
        <v>3.0732880170740873E-2</v>
      </c>
      <c r="G165" s="289">
        <f>Flavors!G222</f>
        <v>0.265099843224261</v>
      </c>
      <c r="H165" s="290">
        <f>Flavors!H222</f>
        <v>2.4082948953745992E-2</v>
      </c>
      <c r="I165" s="291">
        <f>Flavors!I222</f>
        <v>3.4162324095290866</v>
      </c>
      <c r="J165" s="289">
        <f>Flavors!J222</f>
        <v>0.13332374657898693</v>
      </c>
      <c r="K165" s="292">
        <f>Flavors!K222</f>
        <v>4.0611469969797774E-2</v>
      </c>
      <c r="L165" s="293">
        <f>Flavors!L222</f>
        <v>267901.47381116031</v>
      </c>
      <c r="M165" s="294">
        <f>Flavors!M222</f>
        <v>18131.42189840076</v>
      </c>
      <c r="N165" s="295">
        <f>Flavors!N222</f>
        <v>7.2592457580678088E-2</v>
      </c>
      <c r="O165" s="296">
        <f>Flavors!O222</f>
        <v>40816.965699076653</v>
      </c>
      <c r="P165" s="287">
        <f>Flavors!P222</f>
        <v>1472.4692240953445</v>
      </c>
      <c r="Q165" s="295">
        <f>Flavors!Q222</f>
        <v>3.742503668922717E-2</v>
      </c>
    </row>
    <row r="166" spans="2:17" x14ac:dyDescent="0.25">
      <c r="B166" s="439"/>
      <c r="C166" s="18" t="s">
        <v>202</v>
      </c>
      <c r="D166" s="286">
        <f>Flavors!D223</f>
        <v>2908.6460672616959</v>
      </c>
      <c r="E166" s="287">
        <f>Flavors!E223</f>
        <v>171.17809274136471</v>
      </c>
      <c r="F166" s="288">
        <f>Flavors!F223</f>
        <v>6.2531541678166713E-2</v>
      </c>
      <c r="G166" s="289">
        <f>Flavors!G223</f>
        <v>9.8326969648669122E-3</v>
      </c>
      <c r="H166" s="290">
        <f>Flavors!H223</f>
        <v>1.1607828347144095E-3</v>
      </c>
      <c r="I166" s="291">
        <f>Flavors!I223</f>
        <v>5.1923298826672779</v>
      </c>
      <c r="J166" s="289">
        <f>Flavors!J223</f>
        <v>1.2679443993150379</v>
      </c>
      <c r="K166" s="292">
        <f>Flavors!K223</f>
        <v>0.32309374415276609</v>
      </c>
      <c r="L166" s="293">
        <f>Flavors!L223</f>
        <v>15102.649893145561</v>
      </c>
      <c r="M166" s="294">
        <f>Flavors!M223</f>
        <v>4359.7703127963141</v>
      </c>
      <c r="N166" s="295">
        <f>Flavors!N223</f>
        <v>0.4058288357593765</v>
      </c>
      <c r="O166" s="296">
        <f>Flavors!O223</f>
        <v>1631.1985695362091</v>
      </c>
      <c r="P166" s="287">
        <f>Flavors!P223</f>
        <v>98.062514242229099</v>
      </c>
      <c r="Q166" s="295">
        <f>Flavors!Q223</f>
        <v>6.3962042966516461E-2</v>
      </c>
    </row>
    <row r="167" spans="2:17" x14ac:dyDescent="0.25">
      <c r="B167" s="439"/>
      <c r="C167" s="18" t="s">
        <v>203</v>
      </c>
      <c r="D167" s="286">
        <f>Flavors!D224</f>
        <v>12771.913887023926</v>
      </c>
      <c r="E167" s="287">
        <f>Flavors!E224</f>
        <v>-1024.181290028333</v>
      </c>
      <c r="F167" s="288">
        <f>Flavors!F224</f>
        <v>-7.4237041487790353E-2</v>
      </c>
      <c r="G167" s="289">
        <f>Flavors!G224</f>
        <v>4.317553803674349E-2</v>
      </c>
      <c r="H167" s="290">
        <f>Flavors!H224</f>
        <v>-5.2855414638854764E-4</v>
      </c>
      <c r="I167" s="291">
        <f>Flavors!I224</f>
        <v>2.933630682799059</v>
      </c>
      <c r="J167" s="289">
        <f>Flavors!J224</f>
        <v>3.1970797408664708E-2</v>
      </c>
      <c r="K167" s="292">
        <f>Flavors!K224</f>
        <v>1.1018106418893165E-2</v>
      </c>
      <c r="L167" s="293">
        <f>Flavors!L224</f>
        <v>37468.078457040785</v>
      </c>
      <c r="M167" s="294">
        <f>Flavors!M224</f>
        <v>-2563.4974932396435</v>
      </c>
      <c r="N167" s="295">
        <f>Flavors!N224</f>
        <v>-6.4036886692233397E-2</v>
      </c>
      <c r="O167" s="296">
        <f>Flavors!O224</f>
        <v>6385.9569435119629</v>
      </c>
      <c r="P167" s="287">
        <f>Flavors!P224</f>
        <v>-513.10203731060028</v>
      </c>
      <c r="Q167" s="295">
        <f>Flavors!Q224</f>
        <v>-7.4372757029165737E-2</v>
      </c>
    </row>
    <row r="168" spans="2:17" x14ac:dyDescent="0.25">
      <c r="B168" s="439"/>
      <c r="C168" s="18" t="s">
        <v>204</v>
      </c>
      <c r="D168" s="286">
        <f>Flavors!D225</f>
        <v>3429274.3065793505</v>
      </c>
      <c r="E168" s="287">
        <f>Flavors!E225</f>
        <v>-232371.60028879484</v>
      </c>
      <c r="F168" s="288">
        <f>Flavors!F225</f>
        <v>-6.3460969793101965E-2</v>
      </c>
      <c r="G168" s="289">
        <f>Flavors!G225</f>
        <v>11.592684117027396</v>
      </c>
      <c r="H168" s="290">
        <f>Flavors!H225</f>
        <v>-6.8959237030927767E-3</v>
      </c>
      <c r="I168" s="291">
        <f>Flavors!I225</f>
        <v>2.7174581378721232</v>
      </c>
      <c r="J168" s="289">
        <f>Flavors!J225</f>
        <v>-4.4463248856980275E-2</v>
      </c>
      <c r="K168" s="292">
        <f>Flavors!K225</f>
        <v>-1.6098665613954111E-2</v>
      </c>
      <c r="L168" s="293">
        <f>Flavors!L225</f>
        <v>9318909.371409839</v>
      </c>
      <c r="M168" s="294">
        <f>Flavors!M225</f>
        <v>-794268.76939837448</v>
      </c>
      <c r="N168" s="295">
        <f>Flavors!N225</f>
        <v>-7.8537998474819612E-2</v>
      </c>
      <c r="O168" s="296">
        <f>Flavors!O225</f>
        <v>2066483.3440913241</v>
      </c>
      <c r="P168" s="287">
        <f>Flavors!P225</f>
        <v>-205492.84591331892</v>
      </c>
      <c r="Q168" s="295">
        <f>Flavors!Q225</f>
        <v>-9.0446742715599923E-2</v>
      </c>
    </row>
    <row r="169" spans="2:17" x14ac:dyDescent="0.25">
      <c r="B169" s="439"/>
      <c r="C169" s="18" t="s">
        <v>205</v>
      </c>
      <c r="D169" s="286">
        <f>Flavors!D226</f>
        <v>719765.26146278612</v>
      </c>
      <c r="E169" s="287">
        <f>Flavors!E226</f>
        <v>94116.218824641313</v>
      </c>
      <c r="F169" s="288">
        <f>Flavors!F226</f>
        <v>0.15042973362156184</v>
      </c>
      <c r="G169" s="289">
        <f>Flavors!G226</f>
        <v>2.4331711518495402</v>
      </c>
      <c r="H169" s="290">
        <f>Flavors!H226</f>
        <v>0.45120284249578324</v>
      </c>
      <c r="I169" s="291">
        <f>Flavors!I226</f>
        <v>2.0083024703736125</v>
      </c>
      <c r="J169" s="289">
        <f>Flavors!J226</f>
        <v>2.2038754328618237E-2</v>
      </c>
      <c r="K169" s="292">
        <f>Flavors!K226</f>
        <v>1.1095583205084837E-2</v>
      </c>
      <c r="L169" s="293">
        <f>Flavors!L226</f>
        <v>1445506.3526848226</v>
      </c>
      <c r="M169" s="294">
        <f>Flavors!M226</f>
        <v>202802.36031438806</v>
      </c>
      <c r="N169" s="295">
        <f>Flavors!N226</f>
        <v>0.1631944224525636</v>
      </c>
      <c r="O169" s="296">
        <f>Flavors!O226</f>
        <v>359878.25220327493</v>
      </c>
      <c r="P169" s="287">
        <f>Flavors!P226</f>
        <v>47090.109215565724</v>
      </c>
      <c r="Q169" s="295">
        <f>Flavors!Q226</f>
        <v>0.15054953415358874</v>
      </c>
    </row>
    <row r="170" spans="2:17" x14ac:dyDescent="0.25">
      <c r="B170" s="439"/>
      <c r="C170" s="18" t="s">
        <v>206</v>
      </c>
      <c r="D170" s="286">
        <f>Flavors!D227</f>
        <v>0</v>
      </c>
      <c r="E170" s="287">
        <f>Flavors!E227</f>
        <v>0</v>
      </c>
      <c r="F170" s="288">
        <f>Flavors!F227</f>
        <v>0</v>
      </c>
      <c r="G170" s="289">
        <f>Flavors!G227</f>
        <v>0</v>
      </c>
      <c r="H170" s="290">
        <f>Flavors!H227</f>
        <v>0</v>
      </c>
      <c r="I170" s="291">
        <f>Flavors!I227</f>
        <v>0</v>
      </c>
      <c r="J170" s="289">
        <f>Flavors!J227</f>
        <v>0</v>
      </c>
      <c r="K170" s="292">
        <f>Flavors!K227</f>
        <v>0</v>
      </c>
      <c r="L170" s="293">
        <f>Flavors!L227</f>
        <v>0</v>
      </c>
      <c r="M170" s="294">
        <f>Flavors!M227</f>
        <v>0</v>
      </c>
      <c r="N170" s="295">
        <f>Flavors!N227</f>
        <v>0</v>
      </c>
      <c r="O170" s="296">
        <f>Flavors!O227</f>
        <v>0</v>
      </c>
      <c r="P170" s="287">
        <f>Flavors!P227</f>
        <v>0</v>
      </c>
      <c r="Q170" s="295">
        <f>Flavors!Q227</f>
        <v>0</v>
      </c>
    </row>
    <row r="171" spans="2:17" x14ac:dyDescent="0.25">
      <c r="B171" s="439"/>
      <c r="C171" s="18" t="s">
        <v>207</v>
      </c>
      <c r="D171" s="286">
        <f>Flavors!D228</f>
        <v>0</v>
      </c>
      <c r="E171" s="287">
        <f>Flavors!E228</f>
        <v>0</v>
      </c>
      <c r="F171" s="288">
        <f>Flavors!F228</f>
        <v>0</v>
      </c>
      <c r="G171" s="289">
        <f>Flavors!G228</f>
        <v>0</v>
      </c>
      <c r="H171" s="290">
        <f>Flavors!H228</f>
        <v>0</v>
      </c>
      <c r="I171" s="291">
        <f>Flavors!I228</f>
        <v>0</v>
      </c>
      <c r="J171" s="289">
        <f>Flavors!J228</f>
        <v>0</v>
      </c>
      <c r="K171" s="292">
        <f>Flavors!K228</f>
        <v>0</v>
      </c>
      <c r="L171" s="293">
        <f>Flavors!L228</f>
        <v>0</v>
      </c>
      <c r="M171" s="294">
        <f>Flavors!M228</f>
        <v>0</v>
      </c>
      <c r="N171" s="295">
        <f>Flavors!N228</f>
        <v>0</v>
      </c>
      <c r="O171" s="296">
        <f>Flavors!O228</f>
        <v>0</v>
      </c>
      <c r="P171" s="287">
        <f>Flavors!P228</f>
        <v>0</v>
      </c>
      <c r="Q171" s="295">
        <f>Flavors!Q228</f>
        <v>0</v>
      </c>
    </row>
    <row r="172" spans="2:17" x14ac:dyDescent="0.25">
      <c r="B172" s="439"/>
      <c r="C172" s="18" t="s">
        <v>208</v>
      </c>
      <c r="D172" s="286">
        <f>Flavors!D229</f>
        <v>36370.725602338571</v>
      </c>
      <c r="E172" s="287">
        <f>Flavors!E229</f>
        <v>-23593.724243452292</v>
      </c>
      <c r="F172" s="288">
        <f>Flavors!F229</f>
        <v>-0.39346186455687837</v>
      </c>
      <c r="G172" s="289">
        <f>Flavors!G229</f>
        <v>0.12295147466216137</v>
      </c>
      <c r="H172" s="290">
        <f>Flavors!H229</f>
        <v>-6.7007481849705161E-2</v>
      </c>
      <c r="I172" s="291">
        <f>Flavors!I229</f>
        <v>3.0734911148209605</v>
      </c>
      <c r="J172" s="289">
        <f>Flavors!J229</f>
        <v>-4.74774248788985E-2</v>
      </c>
      <c r="K172" s="292">
        <f>Flavors!K229</f>
        <v>-1.5212400982249043E-2</v>
      </c>
      <c r="L172" s="293">
        <f>Flavors!L229</f>
        <v>111785.10197837882</v>
      </c>
      <c r="M172" s="294">
        <f>Flavors!M229</f>
        <v>-75362.059490744534</v>
      </c>
      <c r="N172" s="295">
        <f>Flavors!N229</f>
        <v>-0.40268876588426489</v>
      </c>
      <c r="O172" s="296">
        <f>Flavors!O229</f>
        <v>18187.14156955374</v>
      </c>
      <c r="P172" s="287">
        <f>Flavors!P229</f>
        <v>-11725.828035892122</v>
      </c>
      <c r="Q172" s="295">
        <f>Flavors!Q229</f>
        <v>-0.39199812624946989</v>
      </c>
    </row>
    <row r="173" spans="2:17" x14ac:dyDescent="0.25">
      <c r="B173" s="439"/>
      <c r="C173" s="18" t="s">
        <v>209</v>
      </c>
      <c r="D173" s="286">
        <f>Flavors!D230</f>
        <v>16718134.925970305</v>
      </c>
      <c r="E173" s="287">
        <f>Flavors!E230</f>
        <v>-1741717.108858183</v>
      </c>
      <c r="F173" s="288">
        <f>Flavors!F230</f>
        <v>-9.4351628906453766E-2</v>
      </c>
      <c r="G173" s="289">
        <f>Flavors!G230</f>
        <v>56.515763947719172</v>
      </c>
      <c r="H173" s="290">
        <f>Flavors!H230</f>
        <v>-1.9624550456569239</v>
      </c>
      <c r="I173" s="291">
        <f>Flavors!I230</f>
        <v>2.6135418597489619</v>
      </c>
      <c r="J173" s="289">
        <f>Flavors!J230</f>
        <v>6.7691614888857554E-2</v>
      </c>
      <c r="K173" s="292">
        <f>Flavors!K230</f>
        <v>2.6589001071654645E-2</v>
      </c>
      <c r="L173" s="293">
        <f>Flavors!L230</f>
        <v>43693545.445954502</v>
      </c>
      <c r="M173" s="294">
        <f>Flavors!M230</f>
        <v>-3302473.3769949004</v>
      </c>
      <c r="N173" s="295">
        <f>Flavors!N230</f>
        <v>-7.0271343396905259E-2</v>
      </c>
      <c r="O173" s="296">
        <f>Flavors!O230</f>
        <v>10558651.959155776</v>
      </c>
      <c r="P173" s="287">
        <f>Flavors!P230</f>
        <v>-1130247.4141537417</v>
      </c>
      <c r="Q173" s="295">
        <f>Flavors!Q230</f>
        <v>-9.6694083682040535E-2</v>
      </c>
    </row>
    <row r="174" spans="2:17" x14ac:dyDescent="0.25">
      <c r="B174" s="439"/>
      <c r="C174" s="18" t="s">
        <v>210</v>
      </c>
      <c r="D174" s="286">
        <f>Flavors!D231</f>
        <v>52223.044946825466</v>
      </c>
      <c r="E174" s="287">
        <f>Flavors!E231</f>
        <v>-4694.4948810740316</v>
      </c>
      <c r="F174" s="288">
        <f>Flavors!F231</f>
        <v>-8.2478879011086706E-2</v>
      </c>
      <c r="G174" s="289">
        <f>Flavors!G231</f>
        <v>0.17654034340045374</v>
      </c>
      <c r="H174" s="290">
        <f>Flavors!H231</f>
        <v>-3.766430041733132E-3</v>
      </c>
      <c r="I174" s="291">
        <f>Flavors!I231</f>
        <v>2.981370521718683</v>
      </c>
      <c r="J174" s="289">
        <f>Flavors!J231</f>
        <v>0.1263708544403479</v>
      </c>
      <c r="K174" s="292">
        <f>Flavors!K231</f>
        <v>4.4263001459757423E-2</v>
      </c>
      <c r="L174" s="293">
        <f>Flavors!L231</f>
        <v>155696.24675885527</v>
      </c>
      <c r="M174" s="294">
        <f>Flavors!M231</f>
        <v>-6803.3105120991822</v>
      </c>
      <c r="N174" s="295">
        <f>Flavors!N231</f>
        <v>-4.1866640293396186E-2</v>
      </c>
      <c r="O174" s="296">
        <f>Flavors!O231</f>
        <v>26193.563806829166</v>
      </c>
      <c r="P174" s="287">
        <f>Flavors!P231</f>
        <v>-2531.2423661023422</v>
      </c>
      <c r="Q174" s="295">
        <f>Flavors!Q231</f>
        <v>-8.8120433289037459E-2</v>
      </c>
    </row>
    <row r="175" spans="2:17" x14ac:dyDescent="0.25">
      <c r="B175" s="439"/>
      <c r="C175" s="18" t="s">
        <v>211</v>
      </c>
      <c r="D175" s="286">
        <f>Flavors!D232</f>
        <v>0</v>
      </c>
      <c r="E175" s="287">
        <f>Flavors!E232</f>
        <v>-2210.7080092430115</v>
      </c>
      <c r="F175" s="288">
        <f>Flavors!F232</f>
        <v>-1</v>
      </c>
      <c r="G175" s="289">
        <f>Flavors!G232</f>
        <v>0</v>
      </c>
      <c r="H175" s="290">
        <f>Flavors!H232</f>
        <v>-7.0032125312278794E-3</v>
      </c>
      <c r="I175" s="291">
        <f>Flavors!I232</f>
        <v>0</v>
      </c>
      <c r="J175" s="289">
        <f>Flavors!J232</f>
        <v>-3.4909080091861009</v>
      </c>
      <c r="K175" s="292">
        <f>Flavors!K232</f>
        <v>-1</v>
      </c>
      <c r="L175" s="293">
        <f>Flavors!L232</f>
        <v>0</v>
      </c>
      <c r="M175" s="294">
        <f>Flavors!M232</f>
        <v>-7717.3782954382896</v>
      </c>
      <c r="N175" s="295">
        <f>Flavors!N232</f>
        <v>-1</v>
      </c>
      <c r="O175" s="296">
        <f>Flavors!O232</f>
        <v>0</v>
      </c>
      <c r="P175" s="287">
        <f>Flavors!P232</f>
        <v>-1105.3540046215057</v>
      </c>
      <c r="Q175" s="295">
        <f>Flavors!Q232</f>
        <v>-1</v>
      </c>
    </row>
    <row r="176" spans="2:17" x14ac:dyDescent="0.25">
      <c r="B176" s="439"/>
      <c r="C176" s="18" t="s">
        <v>212</v>
      </c>
      <c r="D176" s="286">
        <f>Flavors!D233</f>
        <v>522310.23762312386</v>
      </c>
      <c r="E176" s="287">
        <f>Flavors!E233</f>
        <v>31312.286454083514</v>
      </c>
      <c r="F176" s="288">
        <f>Flavors!F233</f>
        <v>6.3772743612331997E-2</v>
      </c>
      <c r="G176" s="289">
        <f>Flavors!G233</f>
        <v>1.7656731583814715</v>
      </c>
      <c r="H176" s="290">
        <f>Flavors!H233</f>
        <v>0.21026059821633813</v>
      </c>
      <c r="I176" s="291">
        <f>Flavors!I233</f>
        <v>3.2147290404033253</v>
      </c>
      <c r="J176" s="289">
        <f>Flavors!J233</f>
        <v>9.0865009247642181E-2</v>
      </c>
      <c r="K176" s="292">
        <f>Flavors!K233</f>
        <v>2.9087376512359403E-2</v>
      </c>
      <c r="L176" s="293">
        <f>Flavors!L233</f>
        <v>1679085.8889870178</v>
      </c>
      <c r="M176" s="294">
        <f>Flavors!M233</f>
        <v>145275.04995891824</v>
      </c>
      <c r="N176" s="295">
        <f>Flavors!N233</f>
        <v>9.4715101929369522E-2</v>
      </c>
      <c r="O176" s="296">
        <f>Flavors!O233</f>
        <v>260310.94105710762</v>
      </c>
      <c r="P176" s="287">
        <f>Flavors!P233</f>
        <v>15247.473833204305</v>
      </c>
      <c r="Q176" s="295">
        <f>Flavors!Q233</f>
        <v>6.2218469386436062E-2</v>
      </c>
    </row>
    <row r="177" spans="2:17" x14ac:dyDescent="0.25">
      <c r="B177" s="439"/>
      <c r="C177" s="18" t="s">
        <v>213</v>
      </c>
      <c r="D177" s="286">
        <f>Flavors!D234</f>
        <v>0</v>
      </c>
      <c r="E177" s="287">
        <f>Flavors!E234</f>
        <v>0</v>
      </c>
      <c r="F177" s="288">
        <f>Flavors!F234</f>
        <v>0</v>
      </c>
      <c r="G177" s="289">
        <f>Flavors!G234</f>
        <v>0</v>
      </c>
      <c r="H177" s="290">
        <f>Flavors!H234</f>
        <v>0</v>
      </c>
      <c r="I177" s="291">
        <f>Flavors!I234</f>
        <v>0</v>
      </c>
      <c r="J177" s="289">
        <f>Flavors!J234</f>
        <v>0</v>
      </c>
      <c r="K177" s="292">
        <f>Flavors!K234</f>
        <v>0</v>
      </c>
      <c r="L177" s="293">
        <f>Flavors!L234</f>
        <v>0</v>
      </c>
      <c r="M177" s="294">
        <f>Flavors!M234</f>
        <v>0</v>
      </c>
      <c r="N177" s="295">
        <f>Flavors!N234</f>
        <v>0</v>
      </c>
      <c r="O177" s="296">
        <f>Flavors!O234</f>
        <v>0</v>
      </c>
      <c r="P177" s="287">
        <f>Flavors!P234</f>
        <v>0</v>
      </c>
      <c r="Q177" s="295">
        <f>Flavors!Q234</f>
        <v>0</v>
      </c>
    </row>
    <row r="178" spans="2:17" x14ac:dyDescent="0.25">
      <c r="B178" s="439"/>
      <c r="C178" s="18" t="s">
        <v>214</v>
      </c>
      <c r="D178" s="286">
        <f>Flavors!D235</f>
        <v>7179455.8162344843</v>
      </c>
      <c r="E178" s="287">
        <f>Flavors!E235</f>
        <v>-391455.40980483033</v>
      </c>
      <c r="F178" s="288">
        <f>Flavors!F235</f>
        <v>-5.1705190843932047E-2</v>
      </c>
      <c r="G178" s="289">
        <f>Flavors!G235</f>
        <v>24.270197123070421</v>
      </c>
      <c r="H178" s="290">
        <f>Flavors!H235</f>
        <v>0.28661351576822724</v>
      </c>
      <c r="I178" s="291">
        <f>Flavors!I235</f>
        <v>2.8372027103778894</v>
      </c>
      <c r="J178" s="289">
        <f>Flavors!J235</f>
        <v>-1.432664234801706E-2</v>
      </c>
      <c r="K178" s="292">
        <f>Flavors!K235</f>
        <v>-5.0241959930454761E-3</v>
      </c>
      <c r="L178" s="293">
        <f>Flavors!L235</f>
        <v>20369571.50085878</v>
      </c>
      <c r="M178" s="294">
        <f>Flavors!M235</f>
        <v>-1219104.0870744064</v>
      </c>
      <c r="N178" s="295">
        <f>Flavors!N235</f>
        <v>-5.6469609824319873E-2</v>
      </c>
      <c r="O178" s="296">
        <f>Flavors!O235</f>
        <v>4382168.5946148969</v>
      </c>
      <c r="P178" s="287">
        <f>Flavors!P235</f>
        <v>-313170.99405213632</v>
      </c>
      <c r="Q178" s="295">
        <f>Flavors!Q235</f>
        <v>-6.6698262849406151E-2</v>
      </c>
    </row>
    <row r="179" spans="2:17" ht="15" thickBot="1" x14ac:dyDescent="0.3">
      <c r="B179" s="439"/>
      <c r="C179" s="21" t="s">
        <v>215</v>
      </c>
      <c r="D179" s="338">
        <f>Flavors!D236</f>
        <v>6862.0160081386566</v>
      </c>
      <c r="E179" s="339">
        <f>Flavors!E236</f>
        <v>-1534.9552218914032</v>
      </c>
      <c r="F179" s="340">
        <f>Flavors!F236</f>
        <v>-0.1827986758370623</v>
      </c>
      <c r="G179" s="341">
        <f>Flavors!G236</f>
        <v>2.3197089785356326E-2</v>
      </c>
      <c r="H179" s="342">
        <f>Flavors!H236</f>
        <v>-3.4033359138488407E-3</v>
      </c>
      <c r="I179" s="343">
        <f>Flavors!I236</f>
        <v>3.0347846190318712</v>
      </c>
      <c r="J179" s="341">
        <f>Flavors!J236</f>
        <v>1.9090549122559697E-2</v>
      </c>
      <c r="K179" s="344">
        <f>Flavors!K236</f>
        <v>6.3303997952066111E-3</v>
      </c>
      <c r="L179" s="345">
        <f>Flavors!L236</f>
        <v>20824.740637049676</v>
      </c>
      <c r="M179" s="346">
        <f>Flavors!M236</f>
        <v>-4497.9557065510744</v>
      </c>
      <c r="N179" s="347">
        <f>Flavors!N236</f>
        <v>-0.17762546474193869</v>
      </c>
      <c r="O179" s="348">
        <f>Flavors!O236</f>
        <v>3431.0080040693283</v>
      </c>
      <c r="P179" s="339">
        <f>Flavors!P236</f>
        <v>-767.4776109457016</v>
      </c>
      <c r="Q179" s="347">
        <f>Flavors!Q236</f>
        <v>-0.1827986758370623</v>
      </c>
    </row>
    <row r="180" spans="2:17" x14ac:dyDescent="0.25">
      <c r="B180" s="438" t="s">
        <v>285</v>
      </c>
      <c r="C180" s="24" t="s">
        <v>286</v>
      </c>
      <c r="D180" s="183">
        <f>'NB vs PL'!D31</f>
        <v>21392502.065667767</v>
      </c>
      <c r="E180" s="23">
        <f>'NB vs PL'!E31</f>
        <v>-2633907.9262040481</v>
      </c>
      <c r="F180" s="194">
        <f>'NB vs PL'!F31</f>
        <v>-0.1096255298688029</v>
      </c>
      <c r="G180" s="202">
        <f>'NB vs PL'!G31</f>
        <v>72.317492492315466</v>
      </c>
      <c r="H180" s="217">
        <f>'NB vs PL'!H31</f>
        <v>-3.7948004165574503</v>
      </c>
      <c r="I180" s="198">
        <f>'NB vs PL'!I31</f>
        <v>2.9744536388677489</v>
      </c>
      <c r="J180" s="202">
        <f>'NB vs PL'!J31</f>
        <v>6.5789029246563935E-2</v>
      </c>
      <c r="K180" s="205">
        <f>'NB vs PL'!K31</f>
        <v>2.261829329821979E-2</v>
      </c>
      <c r="L180" s="207">
        <f>'NB vs PL'!L31</f>
        <v>63631005.613711327</v>
      </c>
      <c r="M180" s="211">
        <f>'NB vs PL'!M31</f>
        <v>-6253762.8258950412</v>
      </c>
      <c r="N180" s="209">
        <f>'NB vs PL'!N31</f>
        <v>-8.9486778958128371E-2</v>
      </c>
      <c r="O180" s="22">
        <f>'NB vs PL'!O31</f>
        <v>13886890.492285263</v>
      </c>
      <c r="P180" s="23">
        <f>'NB vs PL'!P31</f>
        <v>-1863567.0211789925</v>
      </c>
      <c r="Q180" s="209">
        <f>'NB vs PL'!Q31</f>
        <v>-0.11831827866498004</v>
      </c>
    </row>
    <row r="181" spans="2:17" ht="15" thickBot="1" x14ac:dyDescent="0.3">
      <c r="B181" s="440"/>
      <c r="C181" s="25" t="s">
        <v>197</v>
      </c>
      <c r="D181" s="184">
        <f>'NB vs PL'!D32</f>
        <v>8188863.8368363427</v>
      </c>
      <c r="E181" s="17">
        <f>'NB vs PL'!E32</f>
        <v>648218.00418065581</v>
      </c>
      <c r="F181" s="195">
        <f>'NB vs PL'!F32</f>
        <v>8.5963194475129526E-2</v>
      </c>
      <c r="G181" s="203">
        <f>'NB vs PL'!G32</f>
        <v>27.68250750768458</v>
      </c>
      <c r="H181" s="218">
        <f>'NB vs PL'!H32</f>
        <v>3.7948004165575533</v>
      </c>
      <c r="I181" s="199">
        <f>'NB vs PL'!I32</f>
        <v>1.8871713530189713</v>
      </c>
      <c r="J181" s="203">
        <f>'NB vs PL'!J32</f>
        <v>1.6526177486638316E-2</v>
      </c>
      <c r="K181" s="206">
        <f>'NB vs PL'!K32</f>
        <v>8.8344800514803291E-3</v>
      </c>
      <c r="L181" s="208">
        <f>'NB vs PL'!L32</f>
        <v>15453789.246650565</v>
      </c>
      <c r="M181" s="212">
        <f>'NB vs PL'!M32</f>
        <v>1347916.4993952122</v>
      </c>
      <c r="N181" s="210">
        <f>'NB vs PL'!N32</f>
        <v>9.5557114653361849E-2</v>
      </c>
      <c r="O181" s="16">
        <f>'NB vs PL'!O32</f>
        <v>4222635.3518563285</v>
      </c>
      <c r="P181" s="17">
        <f>'NB vs PL'!P32</f>
        <v>301047.90389554435</v>
      </c>
      <c r="Q181" s="210">
        <f>'NB vs PL'!Q32</f>
        <v>7.6766847071608343E-2</v>
      </c>
    </row>
    <row r="182" spans="2:17" x14ac:dyDescent="0.25">
      <c r="B182" s="439" t="s">
        <v>287</v>
      </c>
      <c r="C182" s="13" t="s">
        <v>39</v>
      </c>
      <c r="D182" s="162">
        <f>Size!D86</f>
        <v>8482.2352639629462</v>
      </c>
      <c r="E182" s="32">
        <f>Size!E86</f>
        <v>-291.33996078766722</v>
      </c>
      <c r="F182" s="196">
        <f>Size!F86</f>
        <v>-3.3206526794890334E-2</v>
      </c>
      <c r="G182" s="204">
        <f>Size!G86</f>
        <v>2.8674251526853649E-2</v>
      </c>
      <c r="H182" s="219">
        <f>Size!H86</f>
        <v>8.8079725756582891E-4</v>
      </c>
      <c r="I182" s="200">
        <f>Size!I86</f>
        <v>3.429183033934383</v>
      </c>
      <c r="J182" s="204">
        <f>Size!J86</f>
        <v>0.1230070144889801</v>
      </c>
      <c r="K182" s="186">
        <f>Size!K86</f>
        <v>3.7205222518556048E-2</v>
      </c>
      <c r="L182" s="187">
        <f>Size!L86</f>
        <v>29087.137257021666</v>
      </c>
      <c r="M182" s="188">
        <f>Size!M86</f>
        <v>80.153244150878891</v>
      </c>
      <c r="N182" s="189">
        <f>Size!N86</f>
        <v>2.7632395051934329E-3</v>
      </c>
      <c r="O182" s="31">
        <f>Size!O86</f>
        <v>5984.2810442447662</v>
      </c>
      <c r="P182" s="32">
        <f>Size!P86</f>
        <v>-65.707450151443481</v>
      </c>
      <c r="Q182" s="189">
        <f>Size!Q86</f>
        <v>-1.0860756216694441E-2</v>
      </c>
    </row>
    <row r="183" spans="2:17" x14ac:dyDescent="0.25">
      <c r="B183" s="439"/>
      <c r="C183" s="18" t="s">
        <v>234</v>
      </c>
      <c r="D183" s="27">
        <f>Size!D87</f>
        <v>20438998.384661511</v>
      </c>
      <c r="E183" s="309">
        <f>Size!E87</f>
        <v>-1330590.7825334929</v>
      </c>
      <c r="F183" s="310">
        <f>Size!F87</f>
        <v>-6.1121538505585798E-2</v>
      </c>
      <c r="G183" s="311">
        <f>Size!G87</f>
        <v>69.094167091626161</v>
      </c>
      <c r="H183" s="215">
        <f>Size!H87</f>
        <v>0.13116563781275659</v>
      </c>
      <c r="I183" s="312">
        <f>Size!I87</f>
        <v>2.2770780473312615</v>
      </c>
      <c r="J183" s="311">
        <f>Size!J87</f>
        <v>2.9154906856468266E-2</v>
      </c>
      <c r="K183" s="313">
        <f>Size!K87</f>
        <v>1.2969708052522799E-2</v>
      </c>
      <c r="L183" s="180">
        <f>Size!L87</f>
        <v>46541194.531151839</v>
      </c>
      <c r="M183" s="314">
        <f>Size!M87</f>
        <v>-2395168.7164151967</v>
      </c>
      <c r="N183" s="173">
        <f>Size!N87</f>
        <v>-4.8944558963201601E-2</v>
      </c>
      <c r="O183" s="315">
        <f>Size!O87</f>
        <v>10222488.302670814</v>
      </c>
      <c r="P183" s="309">
        <f>Size!P87</f>
        <v>-665569.52181025594</v>
      </c>
      <c r="Q183" s="173">
        <f>Size!Q87</f>
        <v>-6.1128397051103768E-2</v>
      </c>
    </row>
    <row r="184" spans="2:17" x14ac:dyDescent="0.25">
      <c r="B184" s="439"/>
      <c r="C184" s="18" t="s">
        <v>235</v>
      </c>
      <c r="D184" s="27">
        <f>Size!D88</f>
        <v>26018.489520179821</v>
      </c>
      <c r="E184" s="309">
        <f>Size!E88</f>
        <v>-7530.5041774122292</v>
      </c>
      <c r="F184" s="310">
        <f>Size!F88</f>
        <v>-0.224462892845359</v>
      </c>
      <c r="G184" s="311">
        <f>Size!G88</f>
        <v>8.7955673196203982E-2</v>
      </c>
      <c r="H184" s="215">
        <f>Size!H88</f>
        <v>-1.8322827669006794E-2</v>
      </c>
      <c r="I184" s="312">
        <f>Size!I88</f>
        <v>3.1855913193495575</v>
      </c>
      <c r="J184" s="311">
        <f>Size!J88</f>
        <v>-0.42001788417275243</v>
      </c>
      <c r="K184" s="313">
        <f>Size!K88</f>
        <v>-0.11649012981285883</v>
      </c>
      <c r="L184" s="180">
        <f>Size!L88</f>
        <v>82884.274358072274</v>
      </c>
      <c r="M184" s="314">
        <f>Size!M88</f>
        <v>-38080.28608687759</v>
      </c>
      <c r="N184" s="173">
        <f>Size!N88</f>
        <v>-0.3148053111324921</v>
      </c>
      <c r="O184" s="315">
        <f>Size!O88</f>
        <v>8646.4886524677277</v>
      </c>
      <c r="P184" s="309">
        <f>Size!P88</f>
        <v>-2410.3487292528152</v>
      </c>
      <c r="Q184" s="173">
        <f>Size!Q88</f>
        <v>-0.21799621772837754</v>
      </c>
    </row>
    <row r="185" spans="2:17" x14ac:dyDescent="0.25">
      <c r="B185" s="439"/>
      <c r="C185" s="18" t="s">
        <v>236</v>
      </c>
      <c r="D185" s="27">
        <f>Size!D89</f>
        <v>117521.24247240275</v>
      </c>
      <c r="E185" s="309">
        <f>Size!E89</f>
        <v>67074.105415247381</v>
      </c>
      <c r="F185" s="310">
        <f>Size!F89</f>
        <v>1.329591912009874</v>
      </c>
      <c r="G185" s="311">
        <f>Size!G89</f>
        <v>0.39728132520903792</v>
      </c>
      <c r="H185" s="215">
        <f>Size!H89</f>
        <v>0.23747187912836137</v>
      </c>
      <c r="I185" s="312">
        <f>Size!I89</f>
        <v>2.3087857495698882</v>
      </c>
      <c r="J185" s="311">
        <f>Size!J89</f>
        <v>0.13955183890533451</v>
      </c>
      <c r="K185" s="313">
        <f>Size!K89</f>
        <v>6.4332314841317517E-2</v>
      </c>
      <c r="L185" s="180">
        <f>Size!L89</f>
        <v>271331.36989203095</v>
      </c>
      <c r="M185" s="314">
        <f>Size!M89</f>
        <v>161899.72949170708</v>
      </c>
      <c r="N185" s="173">
        <f>Size!N89</f>
        <v>1.47945995234508</v>
      </c>
      <c r="O185" s="315">
        <f>Size!O89</f>
        <v>33450.951909422874</v>
      </c>
      <c r="P185" s="309">
        <f>Size!P89</f>
        <v>19054.377011418343</v>
      </c>
      <c r="Q185" s="173">
        <f>Size!Q89</f>
        <v>1.3235354343941499</v>
      </c>
    </row>
    <row r="186" spans="2:17" x14ac:dyDescent="0.25">
      <c r="B186" s="439"/>
      <c r="C186" s="18" t="s">
        <v>237</v>
      </c>
      <c r="D186" s="27">
        <f>Size!D90</f>
        <v>1227898.5634792494</v>
      </c>
      <c r="E186" s="309">
        <f>Size!E90</f>
        <v>-49229.987816147506</v>
      </c>
      <c r="F186" s="310">
        <f>Size!F90</f>
        <v>-3.8547402112507248E-2</v>
      </c>
      <c r="G186" s="311">
        <f>Size!G90</f>
        <v>4.1509190871247306</v>
      </c>
      <c r="H186" s="215">
        <f>Size!H90</f>
        <v>0.10515517935138874</v>
      </c>
      <c r="I186" s="312">
        <f>Size!I90</f>
        <v>1.8271207205108848</v>
      </c>
      <c r="J186" s="311">
        <f>Size!J90</f>
        <v>3.496297171932139E-2</v>
      </c>
      <c r="K186" s="313">
        <f>Size!K90</f>
        <v>1.9508869541700009E-2</v>
      </c>
      <c r="L186" s="180">
        <f>Size!L90</f>
        <v>2243518.9080184866</v>
      </c>
      <c r="M186" s="314">
        <f>Size!M90</f>
        <v>-45296.921388502698</v>
      </c>
      <c r="N186" s="173">
        <f>Size!N90</f>
        <v>-1.9790548809791614E-2</v>
      </c>
      <c r="O186" s="315">
        <f>Size!O90</f>
        <v>306139.37289852829</v>
      </c>
      <c r="P186" s="309">
        <f>Size!P90</f>
        <v>-12320.062543546257</v>
      </c>
      <c r="Q186" s="173">
        <f>Size!Q90</f>
        <v>-3.8686442203993629E-2</v>
      </c>
    </row>
    <row r="187" spans="2:17" x14ac:dyDescent="0.25">
      <c r="B187" s="439"/>
      <c r="C187" s="18" t="s">
        <v>238</v>
      </c>
      <c r="D187" s="27">
        <f>Size!D91</f>
        <v>7166947.6825589845</v>
      </c>
      <c r="E187" s="309">
        <f>Size!E91</f>
        <v>-949459.24248723686</v>
      </c>
      <c r="F187" s="310">
        <f>Size!F91</f>
        <v>-0.11698024153487473</v>
      </c>
      <c r="G187" s="311">
        <f>Size!G91</f>
        <v>24.227913295755872</v>
      </c>
      <c r="H187" s="215">
        <f>Size!H91</f>
        <v>-1.4837240839322057</v>
      </c>
      <c r="I187" s="312">
        <f>Size!I91</f>
        <v>4.1325828598748231</v>
      </c>
      <c r="J187" s="311">
        <f>Size!J91</f>
        <v>0.16300863308038194</v>
      </c>
      <c r="K187" s="313">
        <f>Size!K91</f>
        <v>4.1064513161154982E-2</v>
      </c>
      <c r="L187" s="180">
        <f>Size!L91</f>
        <v>29618005.150562845</v>
      </c>
      <c r="M187" s="314">
        <f>Size!M91</f>
        <v>-2600674.5932765566</v>
      </c>
      <c r="N187" s="173">
        <f>Size!N91</f>
        <v>-8.071946504182366E-2</v>
      </c>
      <c r="O187" s="315">
        <f>Size!O91</f>
        <v>7451167.3781694826</v>
      </c>
      <c r="P187" s="309">
        <f>Size!P91</f>
        <v>-930966.82102363557</v>
      </c>
      <c r="Q187" s="173">
        <f>Size!Q91</f>
        <v>-0.11106560678940841</v>
      </c>
    </row>
    <row r="188" spans="2:17" ht="15" thickBot="1" x14ac:dyDescent="0.3">
      <c r="B188" s="439"/>
      <c r="C188" s="21" t="s">
        <v>239</v>
      </c>
      <c r="D188" s="316">
        <f>Size!D92</f>
        <v>595499.30454782024</v>
      </c>
      <c r="E188" s="317">
        <f>Size!E92</f>
        <v>284337.8295364306</v>
      </c>
      <c r="F188" s="318">
        <f>Size!F92</f>
        <v>0.91379509473665654</v>
      </c>
      <c r="G188" s="319">
        <f>Size!G92</f>
        <v>2.0130892755611751</v>
      </c>
      <c r="H188" s="320">
        <f>Size!H92</f>
        <v>1.027373418051214</v>
      </c>
      <c r="I188" s="321">
        <f>Size!I92</f>
        <v>0.50171929142464955</v>
      </c>
      <c r="J188" s="319">
        <f>Size!J92</f>
        <v>-0.42184999420006708</v>
      </c>
      <c r="K188" s="322">
        <f>Size!K92</f>
        <v>-0.45676052762486702</v>
      </c>
      <c r="L188" s="323">
        <f>Size!L92</f>
        <v>298773.48912160395</v>
      </c>
      <c r="M188" s="324">
        <f>Size!M92</f>
        <v>11394.307931401709</v>
      </c>
      <c r="N188" s="325">
        <f>Size!N92</f>
        <v>3.9649037498858945E-2</v>
      </c>
      <c r="O188" s="326">
        <f>Size!O92</f>
        <v>81649.068796634674</v>
      </c>
      <c r="P188" s="317">
        <f>Size!P92</f>
        <v>29758.96726197387</v>
      </c>
      <c r="Q188" s="325">
        <f>Size!Q92</f>
        <v>0.57349988498472881</v>
      </c>
    </row>
    <row r="189" spans="2:17" x14ac:dyDescent="0.25">
      <c r="B189" s="438" t="s">
        <v>35</v>
      </c>
      <c r="C189" s="24" t="s">
        <v>288</v>
      </c>
      <c r="D189" s="183">
        <f>Organic!D31</f>
        <v>46250.404254937173</v>
      </c>
      <c r="E189" s="23">
        <f>Organic!E31</f>
        <v>-8688.6222668647752</v>
      </c>
      <c r="F189" s="194">
        <f>Organic!F31</f>
        <v>-0.15815027707884105</v>
      </c>
      <c r="G189" s="202">
        <f>Organic!G31</f>
        <v>0.15634979266127133</v>
      </c>
      <c r="H189" s="217">
        <f>Organic!H31</f>
        <v>-1.7689328462956122E-2</v>
      </c>
      <c r="I189" s="198">
        <f>Organic!I31</f>
        <v>5.407255641943725</v>
      </c>
      <c r="J189" s="202">
        <f>Organic!J31</f>
        <v>-8.8955467605916994E-2</v>
      </c>
      <c r="K189" s="205">
        <f>Organic!K31</f>
        <v>-1.6184870965265011E-2</v>
      </c>
      <c r="L189" s="207">
        <f>Organic!L31</f>
        <v>250087.75934968711</v>
      </c>
      <c r="M189" s="211">
        <f>Organic!M31</f>
        <v>-51868.728567283164</v>
      </c>
      <c r="N189" s="209">
        <f>Organic!N31</f>
        <v>-0.17177550621646401</v>
      </c>
      <c r="O189" s="22">
        <f>Organic!O31</f>
        <v>40615.290585517883</v>
      </c>
      <c r="P189" s="23">
        <f>Organic!P31</f>
        <v>-6470.5854105949402</v>
      </c>
      <c r="Q189" s="209">
        <f>Organic!Q31</f>
        <v>-0.13742094149696013</v>
      </c>
    </row>
    <row r="190" spans="2:17" ht="15" thickBot="1" x14ac:dyDescent="0.3">
      <c r="B190" s="440"/>
      <c r="C190" s="25" t="s">
        <v>289</v>
      </c>
      <c r="D190" s="184">
        <f>Organic!D32</f>
        <v>29535115.498249166</v>
      </c>
      <c r="E190" s="17">
        <f>Organic!E32</f>
        <v>-1977001.299756553</v>
      </c>
      <c r="F190" s="195">
        <f>Organic!F32</f>
        <v>-6.2737813280816151E-2</v>
      </c>
      <c r="G190" s="203">
        <f>Organic!G32</f>
        <v>99.84365020733874</v>
      </c>
      <c r="H190" s="218">
        <f>Organic!H32</f>
        <v>1.7689328462964227E-2</v>
      </c>
      <c r="I190" s="199">
        <f>Organic!I32</f>
        <v>2.6691856717365985</v>
      </c>
      <c r="J190" s="203">
        <f>Organic!J32</f>
        <v>1.3423596615032896E-2</v>
      </c>
      <c r="K190" s="206">
        <f>Organic!K32</f>
        <v>5.0545177750602683E-3</v>
      </c>
      <c r="L190" s="208">
        <f>Organic!L32</f>
        <v>78834707.101012215</v>
      </c>
      <c r="M190" s="212">
        <f>Organic!M32</f>
        <v>-4853977.597932592</v>
      </c>
      <c r="N190" s="210">
        <f>Organic!N32</f>
        <v>-5.8000404898152183E-2</v>
      </c>
      <c r="O190" s="16">
        <f>Organic!O32</f>
        <v>18068910.553556073</v>
      </c>
      <c r="P190" s="17">
        <f>Organic!P32</f>
        <v>-1556048.5318728536</v>
      </c>
      <c r="Q190" s="210">
        <f>Organic!Q32</f>
        <v>-7.9289262469249333E-2</v>
      </c>
    </row>
    <row r="191" spans="2:17" x14ac:dyDescent="0.25">
      <c r="B191" s="438" t="s">
        <v>290</v>
      </c>
      <c r="C191" s="13" t="s">
        <v>291</v>
      </c>
      <c r="D191" s="26">
        <f>Form!D31</f>
        <v>4781518.6776116537</v>
      </c>
      <c r="E191" s="15">
        <f>Form!E31</f>
        <v>642294.43424248323</v>
      </c>
      <c r="F191" s="171">
        <f>Form!F31</f>
        <v>0.15517265953189338</v>
      </c>
      <c r="G191" s="222">
        <f>Form!G31</f>
        <v>16.163955016042355</v>
      </c>
      <c r="H191" s="223">
        <f>Form!H31</f>
        <v>3.0514738699450881</v>
      </c>
      <c r="I191" s="224">
        <f>Form!I31</f>
        <v>1.9436869691199332</v>
      </c>
      <c r="J191" s="222">
        <f>Form!J31</f>
        <v>-6.6061004961770475E-2</v>
      </c>
      <c r="K191" s="225">
        <f>Form!K31</f>
        <v>-3.2870293098295145E-2</v>
      </c>
      <c r="L191" s="226">
        <f>Form!L31</f>
        <v>9293775.5462773461</v>
      </c>
      <c r="M191" s="170">
        <f>Form!M31</f>
        <v>974978.00889628381</v>
      </c>
      <c r="N191" s="172">
        <f>Form!N31</f>
        <v>0.11720179563394303</v>
      </c>
      <c r="O191" s="14">
        <f>Form!O31</f>
        <v>2202791.0604509856</v>
      </c>
      <c r="P191" s="15">
        <f>Form!P31</f>
        <v>221558.46119609941</v>
      </c>
      <c r="Q191" s="172">
        <f>Form!Q31</f>
        <v>0.11182859664202197</v>
      </c>
    </row>
    <row r="192" spans="2:17" ht="15" thickBot="1" x14ac:dyDescent="0.3">
      <c r="B192" s="440"/>
      <c r="C192" s="21" t="s">
        <v>225</v>
      </c>
      <c r="D192" s="30">
        <f>Form!D32</f>
        <v>24799847.224892449</v>
      </c>
      <c r="E192" s="20">
        <f>Form!E32</f>
        <v>-2627984.3562658876</v>
      </c>
      <c r="F192" s="167">
        <f>Form!F32</f>
        <v>-9.581451411825033E-2</v>
      </c>
      <c r="G192" s="214">
        <f>Form!G32</f>
        <v>83.836044983957663</v>
      </c>
      <c r="H192" s="220">
        <f>Form!H32</f>
        <v>-3.0514738699450277</v>
      </c>
      <c r="I192" s="213">
        <f>Form!I32</f>
        <v>2.8141713407021709</v>
      </c>
      <c r="J192" s="214">
        <f>Form!J32</f>
        <v>5.522762232729983E-2</v>
      </c>
      <c r="K192" s="179">
        <f>Form!K32</f>
        <v>2.0017669066417609E-2</v>
      </c>
      <c r="L192" s="181">
        <f>Form!L32</f>
        <v>69791019.314084589</v>
      </c>
      <c r="M192" s="168">
        <f>Form!M32</f>
        <v>-5880824.335396111</v>
      </c>
      <c r="N192" s="174">
        <f>Form!N32</f>
        <v>-7.7714828287211532E-2</v>
      </c>
      <c r="O192" s="19">
        <f>Form!O32</f>
        <v>15906734.783690605</v>
      </c>
      <c r="P192" s="20">
        <f>Form!P32</f>
        <v>-1784077.5784795508</v>
      </c>
      <c r="Q192" s="174">
        <f>Form!Q32</f>
        <v>-0.10084769099098033</v>
      </c>
    </row>
    <row r="193" spans="1:20" x14ac:dyDescent="0.25">
      <c r="B193" s="439" t="s">
        <v>292</v>
      </c>
      <c r="C193" s="13" t="s">
        <v>37</v>
      </c>
      <c r="D193" s="162">
        <f>'Package Type'!D97</f>
        <v>625519.1654761011</v>
      </c>
      <c r="E193" s="32">
        <f>'Package Type'!E97</f>
        <v>-5430.2941965826321</v>
      </c>
      <c r="F193" s="196">
        <f>'Package Type'!F97</f>
        <v>-8.6065438575693431E-3</v>
      </c>
      <c r="G193" s="204">
        <f>'Package Type'!G97</f>
        <v>2.1145716108502959</v>
      </c>
      <c r="H193" s="219">
        <f>'Package Type'!H97</f>
        <v>0.11581232465028979</v>
      </c>
      <c r="I193" s="200">
        <f>'Package Type'!I97</f>
        <v>7.2535455477389821</v>
      </c>
      <c r="J193" s="204">
        <f>'Package Type'!J97</f>
        <v>-0.6965511062645513</v>
      </c>
      <c r="K193" s="186">
        <f>'Package Type'!K97</f>
        <v>-8.7615426148785244E-2</v>
      </c>
      <c r="L193" s="187">
        <f>'Package Type'!L97</f>
        <v>4537231.7577645769</v>
      </c>
      <c r="M193" s="188">
        <f>'Package Type'!M97</f>
        <v>-478877.43042456359</v>
      </c>
      <c r="N193" s="189">
        <f>'Package Type'!N97</f>
        <v>-9.5467903998605455E-2</v>
      </c>
      <c r="O193" s="31">
        <f>'Package Type'!O97</f>
        <v>892134.73490156676</v>
      </c>
      <c r="P193" s="32">
        <f>'Package Type'!P97</f>
        <v>-142704.60054208862</v>
      </c>
      <c r="Q193" s="189">
        <f>'Package Type'!Q97</f>
        <v>-0.13790024755959671</v>
      </c>
    </row>
    <row r="194" spans="1:20" x14ac:dyDescent="0.25">
      <c r="B194" s="439"/>
      <c r="C194" s="18" t="s">
        <v>227</v>
      </c>
      <c r="D194" s="27">
        <f>'Package Type'!D98</f>
        <v>2492265.3792577107</v>
      </c>
      <c r="E194" s="309">
        <f>'Package Type'!E98</f>
        <v>163190.82396103442</v>
      </c>
      <c r="F194" s="310">
        <f>'Package Type'!F98</f>
        <v>7.0066809836513477E-2</v>
      </c>
      <c r="G194" s="311">
        <f>'Package Type'!G98</f>
        <v>8.4251193385452741</v>
      </c>
      <c r="H194" s="215">
        <f>'Package Type'!H98</f>
        <v>1.0469382112226837</v>
      </c>
      <c r="I194" s="312">
        <f>'Package Type'!I98</f>
        <v>1.4296802932730177</v>
      </c>
      <c r="J194" s="311">
        <f>'Package Type'!J98</f>
        <v>-0.16788062108631241</v>
      </c>
      <c r="K194" s="313">
        <f>'Package Type'!K98</f>
        <v>-0.10508558364025673</v>
      </c>
      <c r="L194" s="180">
        <f>'Package Type'!L98</f>
        <v>3563142.6983313523</v>
      </c>
      <c r="M194" s="314">
        <f>'Package Type'!M98</f>
        <v>-157695.77783945575</v>
      </c>
      <c r="N194" s="173">
        <f>'Package Type'!N98</f>
        <v>-4.2381785409224146E-2</v>
      </c>
      <c r="O194" s="315">
        <f>'Package Type'!O98</f>
        <v>1159683.389332698</v>
      </c>
      <c r="P194" s="309">
        <f>'Package Type'!P98</f>
        <v>-6927.2979058648925</v>
      </c>
      <c r="Q194" s="173">
        <f>'Package Type'!Q98</f>
        <v>-5.937968837112422E-3</v>
      </c>
    </row>
    <row r="195" spans="1:20" x14ac:dyDescent="0.25">
      <c r="B195" s="439"/>
      <c r="C195" s="18" t="s">
        <v>228</v>
      </c>
      <c r="D195" s="27">
        <f>'Package Type'!D99</f>
        <v>15434079.190464698</v>
      </c>
      <c r="E195" s="309">
        <f>'Package Type'!E99</f>
        <v>-1392536.2670800611</v>
      </c>
      <c r="F195" s="310">
        <f>'Package Type'!F99</f>
        <v>-8.2757953944664037E-2</v>
      </c>
      <c r="G195" s="311">
        <f>'Package Type'!G99</f>
        <v>52.175005174991547</v>
      </c>
      <c r="H195" s="215">
        <f>'Package Type'!H99</f>
        <v>-1.1293496912944647</v>
      </c>
      <c r="I195" s="312">
        <f>'Package Type'!I99</f>
        <v>2.4683359531569384</v>
      </c>
      <c r="J195" s="311">
        <f>'Package Type'!J99</f>
        <v>8.3941760227433715E-2</v>
      </c>
      <c r="K195" s="313">
        <f>'Package Type'!K99</f>
        <v>3.5204648827089083E-2</v>
      </c>
      <c r="L195" s="180">
        <f>'Package Type'!L99</f>
        <v>38096492.569695346</v>
      </c>
      <c r="M195" s="314">
        <f>'Package Type'!M99</f>
        <v>-2024791.6139322147</v>
      </c>
      <c r="N195" s="173">
        <f>'Package Type'!N99</f>
        <v>-5.0466769823845237E-2</v>
      </c>
      <c r="O195" s="315">
        <f>'Package Type'!O99</f>
        <v>9220677.9800931122</v>
      </c>
      <c r="P195" s="309">
        <f>'Package Type'!P99</f>
        <v>-798593.44505778141</v>
      </c>
      <c r="Q195" s="173">
        <f>'Package Type'!Q99</f>
        <v>-7.9705740185170626E-2</v>
      </c>
    </row>
    <row r="196" spans="1:20" ht="15" customHeight="1" x14ac:dyDescent="0.25">
      <c r="B196" s="439"/>
      <c r="C196" s="18" t="s">
        <v>229</v>
      </c>
      <c r="D196" s="27">
        <f>'Package Type'!D100</f>
        <v>2667171.2915551555</v>
      </c>
      <c r="E196" s="309">
        <f>'Package Type'!E100</f>
        <v>332585.38564580353</v>
      </c>
      <c r="F196" s="310">
        <f>'Package Type'!F100</f>
        <v>0.14246011886046109</v>
      </c>
      <c r="G196" s="311">
        <f>'Package Type'!G100</f>
        <v>9.0163899136563419</v>
      </c>
      <c r="H196" s="215">
        <f>'Package Type'!H100</f>
        <v>1.6207496015326344</v>
      </c>
      <c r="I196" s="312">
        <f>'Package Type'!I100</f>
        <v>1.8961942813806676</v>
      </c>
      <c r="J196" s="311">
        <f>'Package Type'!J100</f>
        <v>4.2593825634252847E-2</v>
      </c>
      <c r="K196" s="313">
        <f>'Package Type'!K100</f>
        <v>2.2978968041470947E-2</v>
      </c>
      <c r="L196" s="180">
        <f>'Package Type'!L100</f>
        <v>5057474.9505095752</v>
      </c>
      <c r="M196" s="314">
        <f>'Package Type'!M100</f>
        <v>730085.45133684389</v>
      </c>
      <c r="N196" s="173">
        <f>'Package Type'!N100</f>
        <v>0.16871267342041077</v>
      </c>
      <c r="O196" s="315">
        <f>'Package Type'!O100</f>
        <v>1334061.1109378824</v>
      </c>
      <c r="P196" s="309">
        <f>'Package Type'!P100</f>
        <v>166044.69875843055</v>
      </c>
      <c r="Q196" s="173">
        <f>'Package Type'!Q100</f>
        <v>0.14215955959779764</v>
      </c>
    </row>
    <row r="197" spans="1:20" x14ac:dyDescent="0.25">
      <c r="B197" s="439"/>
      <c r="C197" s="18" t="s">
        <v>230</v>
      </c>
      <c r="D197" s="27">
        <f>'Package Type'!D101</f>
        <v>57664.28251516819</v>
      </c>
      <c r="E197" s="309">
        <f>'Package Type'!E101</f>
        <v>9878.5548198223114</v>
      </c>
      <c r="F197" s="310">
        <f>'Package Type'!F101</f>
        <v>0.20672605182037312</v>
      </c>
      <c r="G197" s="311">
        <f>'Package Type'!G101</f>
        <v>0.19493448242120165</v>
      </c>
      <c r="H197" s="215">
        <f>'Package Type'!H101</f>
        <v>4.3556007466256708E-2</v>
      </c>
      <c r="I197" s="312">
        <f>'Package Type'!I101</f>
        <v>2.8866278084574395</v>
      </c>
      <c r="J197" s="311">
        <f>'Package Type'!J101</f>
        <v>8.0683875145841633E-2</v>
      </c>
      <c r="K197" s="313">
        <f>'Package Type'!K101</f>
        <v>2.8754628411487133E-2</v>
      </c>
      <c r="L197" s="180">
        <f>'Package Type'!L101</f>
        <v>166455.32146303059</v>
      </c>
      <c r="M197" s="314">
        <f>'Package Type'!M101</f>
        <v>32371.24873739481</v>
      </c>
      <c r="N197" s="173">
        <f>'Package Type'!N101</f>
        <v>0.24142501103492878</v>
      </c>
      <c r="O197" s="315">
        <f>'Package Type'!O101</f>
        <v>57664.28251516819</v>
      </c>
      <c r="P197" s="309">
        <f>'Package Type'!P101</f>
        <v>9539.8169867992401</v>
      </c>
      <c r="Q197" s="173">
        <f>'Package Type'!Q101</f>
        <v>0.19823216490945966</v>
      </c>
    </row>
    <row r="198" spans="1:20" x14ac:dyDescent="0.25">
      <c r="B198" s="439"/>
      <c r="C198" s="18" t="s">
        <v>231</v>
      </c>
      <c r="D198" s="27">
        <f>'Package Type'!D102</f>
        <v>8298879.518110971</v>
      </c>
      <c r="E198" s="309">
        <f>'Package Type'!E102</f>
        <v>-1092923.7460070113</v>
      </c>
      <c r="F198" s="310">
        <f>'Package Type'!F102</f>
        <v>-0.11636995742687671</v>
      </c>
      <c r="G198" s="311">
        <f>'Package Type'!G102</f>
        <v>28.054416234405394</v>
      </c>
      <c r="H198" s="215">
        <f>'Package Type'!H102</f>
        <v>-1.6974976479801001</v>
      </c>
      <c r="I198" s="312">
        <f>'Package Type'!I102</f>
        <v>3.3315537613317669</v>
      </c>
      <c r="J198" s="311">
        <f>'Package Type'!J102</f>
        <v>6.7848294979298451E-2</v>
      </c>
      <c r="K198" s="313">
        <f>'Package Type'!K102</f>
        <v>2.0788730992667058E-2</v>
      </c>
      <c r="L198" s="180">
        <f>'Package Type'!L102</f>
        <v>27648163.273401767</v>
      </c>
      <c r="M198" s="314">
        <f>'Package Type'!M102</f>
        <v>-3003916.3786070496</v>
      </c>
      <c r="N198" s="173">
        <f>'Package Type'!N102</f>
        <v>-9.8000410174785141E-2</v>
      </c>
      <c r="O198" s="315">
        <f>'Package Type'!O102</f>
        <v>5440359.4729005136</v>
      </c>
      <c r="P198" s="309">
        <f>'Package Type'!P102</f>
        <v>-790141.10239434429</v>
      </c>
      <c r="Q198" s="173">
        <f>'Package Type'!Q102</f>
        <v>-0.12681823761118116</v>
      </c>
    </row>
    <row r="199" spans="1:20" x14ac:dyDescent="0.25">
      <c r="B199" s="439"/>
      <c r="C199" s="18" t="s">
        <v>232</v>
      </c>
      <c r="D199" s="27">
        <f>'Package Type'!D103</f>
        <v>4224.2366160502088</v>
      </c>
      <c r="E199" s="309">
        <f>'Package Type'!E103</f>
        <v>-1708.6500984848917</v>
      </c>
      <c r="F199" s="310">
        <f>'Package Type'!F103</f>
        <v>-0.28799641400514775</v>
      </c>
      <c r="G199" s="311">
        <f>'Package Type'!G103</f>
        <v>1.4280059379180398E-2</v>
      </c>
      <c r="H199" s="215">
        <f>'Package Type'!H103</f>
        <v>-4.5144925977742053E-3</v>
      </c>
      <c r="I199" s="312">
        <f>'Package Type'!I103</f>
        <v>2.4008679438965457</v>
      </c>
      <c r="J199" s="311">
        <f>'Package Type'!J103</f>
        <v>-0.58382158962169806</v>
      </c>
      <c r="K199" s="313">
        <f>'Package Type'!K103</f>
        <v>-0.19560546685521102</v>
      </c>
      <c r="L199" s="180">
        <f>'Package Type'!L103</f>
        <v>10141.834278908967</v>
      </c>
      <c r="M199" s="314">
        <f>'Package Type'!M103</f>
        <v>-7565.9906015133874</v>
      </c>
      <c r="N199" s="173">
        <f>'Package Type'!N103</f>
        <v>-0.42726820784625519</v>
      </c>
      <c r="O199" s="315">
        <f>'Package Type'!O103</f>
        <v>3332.3653343915939</v>
      </c>
      <c r="P199" s="309">
        <f>'Package Type'!P103</f>
        <v>-1022.8337936959106</v>
      </c>
      <c r="Q199" s="173">
        <f>'Package Type'!Q103</f>
        <v>-0.23485350809781844</v>
      </c>
      <c r="T199" s="29"/>
    </row>
    <row r="200" spans="1:20" ht="15" thickBot="1" x14ac:dyDescent="0.3">
      <c r="B200" s="439"/>
      <c r="C200" s="21" t="s">
        <v>233</v>
      </c>
      <c r="D200" s="316">
        <f>'Package Type'!D104</f>
        <v>1550.0354080200195</v>
      </c>
      <c r="E200" s="317">
        <f>'Package Type'!E104</f>
        <v>1241.4678318500519</v>
      </c>
      <c r="F200" s="318">
        <f>'Package Type'!F104</f>
        <v>4.023325610744716</v>
      </c>
      <c r="G200" s="319">
        <f>'Package Type'!G104</f>
        <v>5.2399047871173766E-3</v>
      </c>
      <c r="H200" s="320">
        <f>'Package Type'!H104</f>
        <v>4.2624060368848275E-3</v>
      </c>
      <c r="I200" s="321">
        <f>'Package Type'!I104</f>
        <v>3.6360048919249333</v>
      </c>
      <c r="J200" s="319">
        <f>'Package Type'!J104</f>
        <v>-8.5352033900102597E-2</v>
      </c>
      <c r="K200" s="322">
        <f>'Package Type'!K104</f>
        <v>-2.2935728983099302E-2</v>
      </c>
      <c r="L200" s="323">
        <f>'Package Type'!L104</f>
        <v>5635.9363262176512</v>
      </c>
      <c r="M200" s="324">
        <f>'Package Type'!M104</f>
        <v>4487.6462395524977</v>
      </c>
      <c r="N200" s="325">
        <f>'Package Type'!N104</f>
        <v>3.9081119759428136</v>
      </c>
      <c r="O200" s="326">
        <f>'Package Type'!O104</f>
        <v>1602.7889633178711</v>
      </c>
      <c r="P200" s="317">
        <f>'Package Type'!P104</f>
        <v>1275.927502155304</v>
      </c>
      <c r="Q200" s="325">
        <f>'Package Type'!Q104</f>
        <v>3.9035727785623258</v>
      </c>
    </row>
    <row r="201" spans="1:20" ht="15.65" customHeight="1" thickBot="1" x14ac:dyDescent="0.3">
      <c r="B201" s="438" t="s">
        <v>293</v>
      </c>
      <c r="C201" s="158" t="s">
        <v>44</v>
      </c>
      <c r="D201" s="163">
        <f>'Sugar Content'!D53</f>
        <v>29581365.902504094</v>
      </c>
      <c r="E201" s="164">
        <f>'Sugar Content'!E53</f>
        <v>-1985689.9220234193</v>
      </c>
      <c r="F201" s="175">
        <f>'Sugar Content'!F53</f>
        <v>-6.2903868294253276E-2</v>
      </c>
      <c r="G201" s="201">
        <f>'Sugar Content'!G53</f>
        <v>100</v>
      </c>
      <c r="H201" s="216">
        <f>'Sugar Content'!H53</f>
        <v>2.8421709430404007E-14</v>
      </c>
      <c r="I201" s="197">
        <f>'Sugar Content'!I53</f>
        <v>2.6734666384579384</v>
      </c>
      <c r="J201" s="201">
        <f>'Sugar Content'!J53</f>
        <v>1.2761070800872076E-2</v>
      </c>
      <c r="K201" s="191">
        <f>'Sugar Content'!K53</f>
        <v>4.7961228615419757E-3</v>
      </c>
      <c r="L201" s="192">
        <f>'Sugar Content'!L53</f>
        <v>79084794.860361904</v>
      </c>
      <c r="M201" s="176">
        <f>'Sugar Content'!M53</f>
        <v>-4905846.3264998794</v>
      </c>
      <c r="N201" s="178">
        <f>'Sugar Content'!N53</f>
        <v>-5.8409440113516779E-2</v>
      </c>
      <c r="O201" s="182">
        <f>'Sugar Content'!O53</f>
        <v>18109525.844141591</v>
      </c>
      <c r="P201" s="164">
        <f>'Sugar Content'!P53</f>
        <v>-1562519.1172834523</v>
      </c>
      <c r="Q201" s="193">
        <f>'Sugar Content'!Q53</f>
        <v>-7.942840311454144E-2</v>
      </c>
    </row>
    <row r="202" spans="1:20" ht="15.65" customHeight="1" x14ac:dyDescent="0.25">
      <c r="B202" s="452"/>
      <c r="C202" s="13" t="s">
        <v>31</v>
      </c>
      <c r="D202" s="162">
        <f>'Sugar Content'!D54</f>
        <v>29489647.998602845</v>
      </c>
      <c r="E202" s="32">
        <f>'Sugar Content'!E54</f>
        <v>-1962142.5510056354</v>
      </c>
      <c r="F202" s="185">
        <f>'Sugar Content'!F54</f>
        <v>-6.2385718482729141E-2</v>
      </c>
      <c r="G202" s="204">
        <f>'Sugar Content'!G54</f>
        <v>99.689947028803388</v>
      </c>
      <c r="H202" s="219">
        <f>'Sugar Content'!H54</f>
        <v>5.5091233444358068E-2</v>
      </c>
      <c r="I202" s="200">
        <f>'Sugar Content'!I54</f>
        <v>2.6727551263892755</v>
      </c>
      <c r="J202" s="204">
        <f>'Sugar Content'!J54</f>
        <v>1.2692739775965745E-2</v>
      </c>
      <c r="K202" s="186">
        <f>'Sugar Content'!K54</f>
        <v>4.7715947715518273E-3</v>
      </c>
      <c r="L202" s="187">
        <f>'Sugar Content'!L54</f>
        <v>78818607.863680989</v>
      </c>
      <c r="M202" s="188">
        <f>'Sugar Content'!M54</f>
        <v>-4845117.1689724922</v>
      </c>
      <c r="N202" s="189">
        <f>'Sugar Content'!N54</f>
        <v>-5.7911803079309106E-2</v>
      </c>
      <c r="O202" s="31">
        <f>'Sugar Content'!O54</f>
        <v>18061526.080236375</v>
      </c>
      <c r="P202" s="32">
        <f>'Sugar Content'!P54</f>
        <v>-1552129.2018900178</v>
      </c>
      <c r="Q202" s="190">
        <f>'Sugar Content'!Q54</f>
        <v>-7.9135132108926587E-2</v>
      </c>
    </row>
    <row r="203" spans="1:20" ht="15.65" customHeight="1" x14ac:dyDescent="0.25">
      <c r="B203" s="452"/>
      <c r="C203" s="18" t="s">
        <v>294</v>
      </c>
      <c r="D203" s="27">
        <f>'Sugar Content'!D55</f>
        <v>91361.164947061508</v>
      </c>
      <c r="E203" s="309">
        <f>'Sugar Content'!E55</f>
        <v>-23017.948339401715</v>
      </c>
      <c r="F203" s="349">
        <f>'Sugar Content'!F55</f>
        <v>-0.20124258422735902</v>
      </c>
      <c r="G203" s="311">
        <f>'Sugar Content'!G55</f>
        <v>0.30884701283968657</v>
      </c>
      <c r="H203" s="215">
        <f>'Sugar Content'!H55</f>
        <v>-5.3489956189876675E-2</v>
      </c>
      <c r="I203" s="312">
        <f>'Sugar Content'!I55</f>
        <v>2.893259173634338</v>
      </c>
      <c r="J203" s="311">
        <f>'Sugar Content'!J55</f>
        <v>7.5327144178133132E-2</v>
      </c>
      <c r="K203" s="313">
        <f>'Sugar Content'!K55</f>
        <v>2.673135596981362E-2</v>
      </c>
      <c r="L203" s="180">
        <f>'Sugar Content'!L55</f>
        <v>264331.52859700564</v>
      </c>
      <c r="M203" s="314">
        <f>'Sugar Content'!M55</f>
        <v>-57981.038233718835</v>
      </c>
      <c r="N203" s="173">
        <f>'Sugar Content'!N55</f>
        <v>-0.1798907154128121</v>
      </c>
      <c r="O203" s="315">
        <f>'Sugar Content'!O55</f>
        <v>47661.700110245125</v>
      </c>
      <c r="P203" s="309">
        <f>'Sugar Content'!P55</f>
        <v>-9888.995330771977</v>
      </c>
      <c r="Q203" s="165">
        <f>'Sugar Content'!Q55</f>
        <v>-0.17183103097176416</v>
      </c>
    </row>
    <row r="204" spans="1:20" ht="15.65" customHeight="1" thickBot="1" x14ac:dyDescent="0.3">
      <c r="B204" s="453"/>
      <c r="C204" s="21" t="s">
        <v>295</v>
      </c>
      <c r="D204" s="30">
        <f>'Sugar Content'!D56</f>
        <v>356.73895419816972</v>
      </c>
      <c r="E204" s="20">
        <f>'Sugar Content'!E56</f>
        <v>-529.42267836871144</v>
      </c>
      <c r="F204" s="166">
        <f>'Sugar Content'!F56</f>
        <v>-0.59743353685396028</v>
      </c>
      <c r="G204" s="214">
        <f>'Sugar Content'!G56</f>
        <v>1.205958356939736E-3</v>
      </c>
      <c r="H204" s="220">
        <f>'Sugar Content'!H56</f>
        <v>-1.6012772544293035E-3</v>
      </c>
      <c r="I204" s="213">
        <f>'Sugar Content'!I56</f>
        <v>5.2011928108120635</v>
      </c>
      <c r="J204" s="214">
        <f>'Sugar Content'!J56</f>
        <v>6.2179795985111141E-3</v>
      </c>
      <c r="K204" s="179">
        <f>'Sugar Content'!K56</f>
        <v>1.1969219872155928E-3</v>
      </c>
      <c r="L204" s="181">
        <f>'Sugar Content'!L56</f>
        <v>1855.4680839121343</v>
      </c>
      <c r="M204" s="168">
        <f>'Sugar Content'!M56</f>
        <v>-2748.119293659925</v>
      </c>
      <c r="N204" s="174">
        <f>'Sugar Content'!N56</f>
        <v>-0.59695169620290522</v>
      </c>
      <c r="O204" s="19">
        <f>'Sugar Content'!O56</f>
        <v>338.06379497051239</v>
      </c>
      <c r="P204" s="20">
        <f>'Sugar Content'!P56</f>
        <v>-500.92006266117096</v>
      </c>
      <c r="Q204" s="169">
        <f>'Sugar Content'!Q56</f>
        <v>-0.59705566216159134</v>
      </c>
    </row>
    <row r="205" spans="1:20" x14ac:dyDescent="0.25">
      <c r="A205" s="40"/>
      <c r="B205" s="41"/>
      <c r="C205" s="46"/>
      <c r="D205" s="42"/>
      <c r="E205" s="42"/>
      <c r="F205" s="43"/>
      <c r="G205" s="44"/>
      <c r="H205" s="44"/>
      <c r="I205" s="45"/>
      <c r="J205" s="45"/>
      <c r="K205" s="43"/>
      <c r="L205" s="42"/>
      <c r="M205" s="42"/>
      <c r="N205" s="43"/>
      <c r="O205" s="42"/>
      <c r="P205" s="42"/>
      <c r="Q205" s="43"/>
    </row>
    <row r="206" spans="1:20" x14ac:dyDescent="0.25">
      <c r="A206" s="40"/>
      <c r="B206" s="41"/>
      <c r="C206" s="46"/>
      <c r="D206" s="42"/>
      <c r="E206" s="42"/>
      <c r="F206" s="43"/>
      <c r="G206" s="44"/>
      <c r="H206" s="44"/>
      <c r="I206" s="45"/>
      <c r="J206" s="45"/>
      <c r="K206" s="43"/>
      <c r="L206" s="42"/>
      <c r="M206" s="42"/>
      <c r="N206" s="43"/>
      <c r="O206" s="42"/>
      <c r="P206" s="42"/>
      <c r="Q206" s="43"/>
    </row>
    <row r="207" spans="1:20" x14ac:dyDescent="0.25">
      <c r="A207" s="40"/>
      <c r="B207" s="41"/>
      <c r="C207" s="46"/>
      <c r="D207" s="42"/>
      <c r="E207" s="42"/>
      <c r="F207" s="43"/>
      <c r="G207" s="44"/>
      <c r="H207" s="44"/>
      <c r="I207" s="45"/>
      <c r="J207" s="45"/>
      <c r="K207" s="43"/>
      <c r="L207" s="42"/>
      <c r="M207" s="42"/>
      <c r="N207" s="43"/>
      <c r="O207" s="42"/>
      <c r="P207" s="42"/>
      <c r="Q207" s="43"/>
    </row>
    <row r="208" spans="1:20" x14ac:dyDescent="0.25">
      <c r="A208" s="40"/>
      <c r="B208" s="41"/>
      <c r="C208" s="46"/>
      <c r="D208" s="42"/>
      <c r="E208" s="42"/>
      <c r="F208" s="43"/>
      <c r="G208" s="44"/>
      <c r="H208" s="44"/>
      <c r="I208" s="45"/>
      <c r="J208" s="45"/>
      <c r="K208" s="43"/>
      <c r="L208" s="42"/>
      <c r="M208" s="42"/>
      <c r="N208" s="43"/>
      <c r="O208" s="42"/>
      <c r="P208" s="42"/>
      <c r="Q208" s="43"/>
    </row>
    <row r="209" spans="1:17" x14ac:dyDescent="0.25">
      <c r="A209" s="40"/>
      <c r="B209" s="41"/>
      <c r="C209" s="46"/>
      <c r="D209" s="42"/>
      <c r="E209" s="42"/>
      <c r="F209" s="43"/>
      <c r="G209" s="44"/>
      <c r="H209" s="44"/>
      <c r="I209" s="45"/>
      <c r="J209" s="45"/>
      <c r="K209" s="43"/>
      <c r="L209" s="42"/>
      <c r="M209" s="42"/>
      <c r="N209" s="43"/>
      <c r="O209" s="42"/>
      <c r="P209" s="42"/>
      <c r="Q209" s="43"/>
    </row>
    <row r="210" spans="1:17" x14ac:dyDescent="0.25">
      <c r="A210" s="40"/>
      <c r="B210" s="41"/>
      <c r="C210" s="46"/>
      <c r="D210" s="42"/>
      <c r="E210" s="42"/>
      <c r="F210" s="43"/>
      <c r="G210" s="44"/>
      <c r="H210" s="44"/>
      <c r="I210" s="45"/>
      <c r="J210" s="45"/>
      <c r="K210" s="43"/>
      <c r="L210" s="42"/>
      <c r="M210" s="42"/>
      <c r="N210" s="43"/>
      <c r="O210" s="42"/>
      <c r="P210" s="42"/>
      <c r="Q210" s="43"/>
    </row>
    <row r="211" spans="1:17" x14ac:dyDescent="0.25">
      <c r="A211" s="40"/>
      <c r="B211" s="41"/>
      <c r="C211" s="46"/>
      <c r="D211" s="42"/>
      <c r="E211" s="42"/>
      <c r="F211" s="43"/>
      <c r="G211" s="44"/>
      <c r="H211" s="44"/>
      <c r="I211" s="45"/>
      <c r="J211" s="45"/>
      <c r="K211" s="43"/>
      <c r="L211" s="42"/>
      <c r="M211" s="42"/>
      <c r="N211" s="43"/>
      <c r="O211" s="42"/>
      <c r="P211" s="42"/>
      <c r="Q211" s="43"/>
    </row>
    <row r="212" spans="1:17" x14ac:dyDescent="0.25">
      <c r="A212" s="40"/>
      <c r="B212" s="41"/>
      <c r="C212" s="46"/>
      <c r="D212" s="42"/>
      <c r="E212" s="42"/>
      <c r="F212" s="43"/>
      <c r="G212" s="44"/>
      <c r="H212" s="44"/>
      <c r="I212" s="45"/>
      <c r="J212" s="45"/>
      <c r="K212" s="43"/>
      <c r="L212" s="42"/>
      <c r="M212" s="42"/>
      <c r="N212" s="43"/>
      <c r="O212" s="42"/>
      <c r="P212" s="42"/>
      <c r="Q212" s="43"/>
    </row>
    <row r="213" spans="1:17" x14ac:dyDescent="0.25">
      <c r="A213" s="40"/>
      <c r="B213" s="41"/>
      <c r="C213" s="46"/>
      <c r="D213" s="42"/>
      <c r="E213" s="42"/>
      <c r="F213" s="43"/>
      <c r="G213" s="44"/>
      <c r="H213" s="44"/>
      <c r="I213" s="45"/>
      <c r="J213" s="45"/>
      <c r="K213" s="43"/>
      <c r="L213" s="42"/>
      <c r="M213" s="42"/>
      <c r="N213" s="43"/>
      <c r="O213" s="42"/>
      <c r="P213" s="42"/>
      <c r="Q213" s="43"/>
    </row>
    <row r="214" spans="1:17" x14ac:dyDescent="0.25">
      <c r="A214" s="40"/>
      <c r="B214" s="41"/>
      <c r="C214" s="46"/>
      <c r="D214" s="42"/>
      <c r="E214" s="42"/>
      <c r="F214" s="43"/>
      <c r="G214" s="44"/>
      <c r="H214" s="44"/>
      <c r="I214" s="45"/>
      <c r="J214" s="45"/>
      <c r="K214" s="43"/>
      <c r="L214" s="42"/>
      <c r="M214" s="42"/>
      <c r="N214" s="43"/>
      <c r="O214" s="42"/>
      <c r="P214" s="42"/>
      <c r="Q214" s="43"/>
    </row>
    <row r="215" spans="1:17" x14ac:dyDescent="0.25">
      <c r="A215" s="40"/>
      <c r="B215" s="41"/>
      <c r="C215" s="46"/>
      <c r="D215" s="42"/>
      <c r="E215" s="42"/>
      <c r="F215" s="43"/>
      <c r="G215" s="44"/>
      <c r="H215" s="44"/>
      <c r="I215" s="45"/>
      <c r="J215" s="45"/>
      <c r="K215" s="43"/>
      <c r="L215" s="42"/>
      <c r="M215" s="42"/>
      <c r="N215" s="43"/>
      <c r="O215" s="42"/>
      <c r="P215" s="42"/>
      <c r="Q215" s="43"/>
    </row>
    <row r="216" spans="1:17" x14ac:dyDescent="0.25">
      <c r="A216" s="40"/>
      <c r="B216" s="41"/>
      <c r="C216" s="46"/>
      <c r="D216" s="42"/>
      <c r="E216" s="42"/>
      <c r="F216" s="43"/>
      <c r="G216" s="44"/>
      <c r="H216" s="44"/>
      <c r="I216" s="45"/>
      <c r="J216" s="45"/>
      <c r="K216" s="43"/>
      <c r="L216" s="42"/>
      <c r="M216" s="42"/>
      <c r="N216" s="43"/>
      <c r="O216" s="42"/>
      <c r="P216" s="42"/>
      <c r="Q216" s="43"/>
    </row>
    <row r="217" spans="1:17" x14ac:dyDescent="0.25">
      <c r="A217" s="40"/>
      <c r="B217" s="41"/>
      <c r="C217" s="46"/>
      <c r="D217" s="42"/>
      <c r="E217" s="42"/>
      <c r="F217" s="43"/>
      <c r="G217" s="44"/>
      <c r="H217" s="44"/>
      <c r="I217" s="45"/>
      <c r="J217" s="45"/>
      <c r="K217" s="43"/>
      <c r="L217" s="42"/>
      <c r="M217" s="42"/>
      <c r="N217" s="43"/>
      <c r="O217" s="42"/>
      <c r="P217" s="42"/>
      <c r="Q217" s="43"/>
    </row>
    <row r="218" spans="1:17" x14ac:dyDescent="0.25">
      <c r="A218" s="40"/>
      <c r="B218" s="454"/>
      <c r="C218" s="46"/>
      <c r="D218" s="42"/>
      <c r="E218" s="42"/>
      <c r="F218" s="43"/>
      <c r="G218" s="44"/>
      <c r="H218" s="44"/>
      <c r="I218" s="45"/>
      <c r="J218" s="45"/>
      <c r="K218" s="43"/>
      <c r="L218" s="42"/>
      <c r="M218" s="42"/>
      <c r="N218" s="43"/>
      <c r="O218" s="42"/>
      <c r="P218" s="42"/>
      <c r="Q218" s="43"/>
    </row>
    <row r="219" spans="1:17" x14ac:dyDescent="0.25">
      <c r="A219" s="40"/>
      <c r="B219" s="454"/>
      <c r="C219" s="46"/>
      <c r="D219" s="42"/>
      <c r="E219" s="42"/>
      <c r="F219" s="43"/>
      <c r="G219" s="44"/>
      <c r="H219" s="44"/>
      <c r="I219" s="45"/>
      <c r="J219" s="45"/>
      <c r="K219" s="43"/>
      <c r="L219" s="42"/>
      <c r="M219" s="42"/>
      <c r="N219" s="43"/>
      <c r="O219" s="42"/>
      <c r="P219" s="42"/>
      <c r="Q219" s="43"/>
    </row>
    <row r="220" spans="1:17" x14ac:dyDescent="0.25">
      <c r="A220" s="40"/>
      <c r="B220" s="454"/>
      <c r="C220" s="46"/>
      <c r="D220" s="42"/>
      <c r="E220" s="42"/>
      <c r="F220" s="43"/>
      <c r="G220" s="44"/>
      <c r="H220" s="44"/>
      <c r="I220" s="45"/>
      <c r="J220" s="45"/>
      <c r="K220" s="43"/>
      <c r="L220" s="42"/>
      <c r="M220" s="42"/>
      <c r="N220" s="43"/>
      <c r="O220" s="42"/>
      <c r="P220" s="42"/>
      <c r="Q220" s="43"/>
    </row>
    <row r="221" spans="1:17" x14ac:dyDescent="0.25">
      <c r="A221" s="40"/>
      <c r="B221" s="454"/>
      <c r="C221" s="46"/>
      <c r="D221" s="42"/>
      <c r="E221" s="42"/>
      <c r="F221" s="43"/>
      <c r="G221" s="44"/>
      <c r="H221" s="44"/>
      <c r="I221" s="45"/>
      <c r="J221" s="45"/>
      <c r="K221" s="43"/>
      <c r="L221" s="42"/>
      <c r="M221" s="42"/>
      <c r="N221" s="43"/>
      <c r="O221" s="42"/>
      <c r="P221" s="42"/>
      <c r="Q221" s="43"/>
    </row>
    <row r="222" spans="1:17" x14ac:dyDescent="0.25">
      <c r="A222" s="40"/>
      <c r="B222" s="454"/>
      <c r="C222" s="46"/>
      <c r="D222" s="42"/>
      <c r="E222" s="42"/>
      <c r="F222" s="43"/>
      <c r="G222" s="44"/>
      <c r="H222" s="44"/>
      <c r="I222" s="45"/>
      <c r="J222" s="45"/>
      <c r="K222" s="43"/>
      <c r="L222" s="42"/>
      <c r="M222" s="42"/>
      <c r="N222" s="43"/>
      <c r="O222" s="42"/>
      <c r="P222" s="42"/>
      <c r="Q222" s="43"/>
    </row>
    <row r="223" spans="1:17" x14ac:dyDescent="0.25">
      <c r="A223" s="40"/>
      <c r="B223" s="454"/>
      <c r="C223" s="46"/>
      <c r="D223" s="42"/>
      <c r="E223" s="42"/>
      <c r="F223" s="43"/>
      <c r="G223" s="44"/>
      <c r="H223" s="44"/>
      <c r="I223" s="45"/>
      <c r="J223" s="45"/>
      <c r="K223" s="43"/>
      <c r="L223" s="42"/>
      <c r="M223" s="42"/>
      <c r="N223" s="43"/>
      <c r="O223" s="42"/>
      <c r="P223" s="42"/>
      <c r="Q223" s="43"/>
    </row>
    <row r="224" spans="1:17" x14ac:dyDescent="0.25">
      <c r="A224" s="40"/>
      <c r="B224" s="454"/>
      <c r="C224" s="46"/>
      <c r="D224" s="42"/>
      <c r="E224" s="42"/>
      <c r="F224" s="43"/>
      <c r="G224" s="44"/>
      <c r="H224" s="44"/>
      <c r="I224" s="45"/>
      <c r="J224" s="45"/>
      <c r="K224" s="43"/>
      <c r="L224" s="42"/>
      <c r="M224" s="42"/>
      <c r="N224" s="43"/>
      <c r="O224" s="42"/>
      <c r="P224" s="42"/>
      <c r="Q224" s="43"/>
    </row>
    <row r="225" spans="1:17" x14ac:dyDescent="0.25">
      <c r="A225" s="40"/>
      <c r="B225" s="454"/>
      <c r="C225" s="46"/>
      <c r="D225" s="42"/>
      <c r="E225" s="42"/>
      <c r="F225" s="43"/>
      <c r="G225" s="44"/>
      <c r="H225" s="44"/>
      <c r="I225" s="45"/>
      <c r="J225" s="45"/>
      <c r="K225" s="43"/>
      <c r="L225" s="42"/>
      <c r="M225" s="42"/>
      <c r="N225" s="43"/>
      <c r="O225" s="42"/>
      <c r="P225" s="42"/>
      <c r="Q225" s="43"/>
    </row>
    <row r="226" spans="1:17" x14ac:dyDescent="0.25">
      <c r="A226" s="40"/>
      <c r="B226" s="454"/>
      <c r="C226" s="46"/>
      <c r="D226" s="42"/>
      <c r="E226" s="42"/>
      <c r="F226" s="43"/>
      <c r="G226" s="44"/>
      <c r="H226" s="44"/>
      <c r="I226" s="45"/>
      <c r="J226" s="45"/>
      <c r="K226" s="43"/>
      <c r="L226" s="42"/>
      <c r="M226" s="42"/>
      <c r="N226" s="43"/>
      <c r="O226" s="42"/>
      <c r="P226" s="42"/>
      <c r="Q226" s="43"/>
    </row>
    <row r="227" spans="1:17" x14ac:dyDescent="0.25">
      <c r="A227" s="40"/>
      <c r="B227" s="454"/>
      <c r="C227" s="46"/>
      <c r="D227" s="42"/>
      <c r="E227" s="42"/>
      <c r="F227" s="43"/>
      <c r="G227" s="44"/>
      <c r="H227" s="44"/>
      <c r="I227" s="45"/>
      <c r="J227" s="45"/>
      <c r="K227" s="43"/>
      <c r="L227" s="42"/>
      <c r="M227" s="42"/>
      <c r="N227" s="43"/>
      <c r="O227" s="42"/>
      <c r="P227" s="42"/>
      <c r="Q227" s="43"/>
    </row>
    <row r="228" spans="1:17" x14ac:dyDescent="0.25">
      <c r="A228" s="40"/>
      <c r="B228" s="454"/>
      <c r="C228" s="46"/>
      <c r="D228" s="42"/>
      <c r="E228" s="42"/>
      <c r="F228" s="43"/>
      <c r="G228" s="44"/>
      <c r="H228" s="44"/>
      <c r="I228" s="45"/>
      <c r="J228" s="45"/>
      <c r="K228" s="43"/>
      <c r="L228" s="42"/>
      <c r="M228" s="42"/>
      <c r="N228" s="43"/>
      <c r="O228" s="42"/>
      <c r="P228" s="42"/>
      <c r="Q228" s="43"/>
    </row>
    <row r="229" spans="1:17" x14ac:dyDescent="0.25">
      <c r="A229" s="40"/>
      <c r="B229" s="454"/>
      <c r="C229" s="46"/>
      <c r="D229" s="42"/>
      <c r="E229" s="42"/>
      <c r="F229" s="43"/>
      <c r="G229" s="44"/>
      <c r="H229" s="44"/>
      <c r="I229" s="45"/>
      <c r="J229" s="45"/>
      <c r="K229" s="43"/>
      <c r="L229" s="42"/>
      <c r="M229" s="42"/>
      <c r="N229" s="43"/>
      <c r="O229" s="42"/>
      <c r="P229" s="42"/>
      <c r="Q229" s="43"/>
    </row>
    <row r="230" spans="1:17" x14ac:dyDescent="0.25">
      <c r="A230" s="40"/>
      <c r="B230" s="454"/>
      <c r="C230" s="47"/>
      <c r="D230" s="42"/>
      <c r="E230" s="42"/>
      <c r="F230" s="43"/>
      <c r="G230" s="44"/>
      <c r="H230" s="44"/>
      <c r="I230" s="45"/>
      <c r="J230" s="45"/>
      <c r="K230" s="43"/>
      <c r="L230" s="42"/>
      <c r="M230" s="42"/>
      <c r="N230" s="43"/>
      <c r="O230" s="42"/>
      <c r="P230" s="42"/>
      <c r="Q230" s="43"/>
    </row>
    <row r="231" spans="1:17" x14ac:dyDescent="0.25">
      <c r="A231" s="40"/>
      <c r="B231" s="455"/>
      <c r="C231" s="46"/>
      <c r="D231" s="42"/>
      <c r="E231" s="42"/>
      <c r="F231" s="43"/>
      <c r="G231" s="44"/>
      <c r="H231" s="44"/>
      <c r="I231" s="45"/>
      <c r="J231" s="45"/>
      <c r="K231" s="43"/>
      <c r="L231" s="42"/>
      <c r="M231" s="42"/>
      <c r="N231" s="43"/>
      <c r="O231" s="42"/>
      <c r="P231" s="42"/>
      <c r="Q231" s="43"/>
    </row>
    <row r="232" spans="1:17" x14ac:dyDescent="0.25">
      <c r="A232" s="40"/>
      <c r="B232" s="455"/>
      <c r="C232" s="46"/>
      <c r="D232" s="42"/>
      <c r="E232" s="42"/>
      <c r="F232" s="43"/>
      <c r="G232" s="44"/>
      <c r="H232" s="44"/>
      <c r="I232" s="45"/>
      <c r="J232" s="45"/>
      <c r="K232" s="43"/>
      <c r="L232" s="42"/>
      <c r="M232" s="42"/>
      <c r="N232" s="43"/>
      <c r="O232" s="42"/>
      <c r="P232" s="42"/>
      <c r="Q232" s="43"/>
    </row>
    <row r="233" spans="1:17" x14ac:dyDescent="0.25">
      <c r="A233" s="40"/>
      <c r="B233" s="455"/>
      <c r="C233" s="46"/>
      <c r="D233" s="42"/>
      <c r="E233" s="42"/>
      <c r="F233" s="43"/>
      <c r="G233" s="44"/>
      <c r="H233" s="44"/>
      <c r="I233" s="45"/>
      <c r="J233" s="45"/>
      <c r="K233" s="43"/>
      <c r="L233" s="42"/>
      <c r="M233" s="42"/>
      <c r="N233" s="43"/>
      <c r="O233" s="42"/>
      <c r="P233" s="42"/>
      <c r="Q233" s="43"/>
    </row>
    <row r="234" spans="1:17" x14ac:dyDescent="0.25">
      <c r="A234" s="40"/>
      <c r="B234" s="455"/>
      <c r="C234" s="46"/>
      <c r="D234" s="42"/>
      <c r="E234" s="42"/>
      <c r="F234" s="43"/>
      <c r="G234" s="44"/>
      <c r="H234" s="44"/>
      <c r="I234" s="45"/>
      <c r="J234" s="45"/>
      <c r="K234" s="43"/>
      <c r="L234" s="42"/>
      <c r="M234" s="42"/>
      <c r="N234" s="43"/>
      <c r="O234" s="42"/>
      <c r="P234" s="42"/>
      <c r="Q234" s="43"/>
    </row>
    <row r="235" spans="1:17" x14ac:dyDescent="0.25">
      <c r="A235" s="40"/>
      <c r="B235" s="455"/>
      <c r="C235" s="46"/>
      <c r="D235" s="42"/>
      <c r="E235" s="42"/>
      <c r="F235" s="43"/>
      <c r="G235" s="44"/>
      <c r="H235" s="44"/>
      <c r="I235" s="45"/>
      <c r="J235" s="45"/>
      <c r="K235" s="43"/>
      <c r="L235" s="42"/>
      <c r="M235" s="42"/>
      <c r="N235" s="43"/>
      <c r="O235" s="42"/>
      <c r="P235" s="42"/>
      <c r="Q235" s="43"/>
    </row>
    <row r="236" spans="1:17" x14ac:dyDescent="0.25">
      <c r="A236" s="40"/>
      <c r="B236" s="455"/>
      <c r="C236" s="46"/>
      <c r="D236" s="42"/>
      <c r="E236" s="42"/>
      <c r="F236" s="43"/>
      <c r="G236" s="44"/>
      <c r="H236" s="44"/>
      <c r="I236" s="45"/>
      <c r="J236" s="45"/>
      <c r="K236" s="43"/>
      <c r="L236" s="42"/>
      <c r="M236" s="42"/>
      <c r="N236" s="43"/>
      <c r="O236" s="42"/>
      <c r="P236" s="42"/>
      <c r="Q236" s="43"/>
    </row>
    <row r="237" spans="1:17" x14ac:dyDescent="0.25">
      <c r="A237" s="40"/>
      <c r="B237" s="455"/>
      <c r="C237" s="46"/>
      <c r="D237" s="42"/>
      <c r="E237" s="42"/>
      <c r="F237" s="43"/>
      <c r="G237" s="44"/>
      <c r="H237" s="44"/>
      <c r="I237" s="45"/>
      <c r="J237" s="45"/>
      <c r="K237" s="43"/>
      <c r="L237" s="42"/>
      <c r="M237" s="42"/>
      <c r="N237" s="43"/>
      <c r="O237" s="42"/>
      <c r="P237" s="42"/>
      <c r="Q237" s="43"/>
    </row>
    <row r="238" spans="1:17" x14ac:dyDescent="0.25">
      <c r="A238" s="40"/>
      <c r="B238" s="455"/>
      <c r="C238" s="46"/>
      <c r="D238" s="42"/>
      <c r="E238" s="42"/>
      <c r="F238" s="43"/>
      <c r="G238" s="44"/>
      <c r="H238" s="44"/>
      <c r="I238" s="45"/>
      <c r="J238" s="45"/>
      <c r="K238" s="43"/>
      <c r="L238" s="42"/>
      <c r="M238" s="42"/>
      <c r="N238" s="43"/>
      <c r="O238" s="42"/>
      <c r="P238" s="42"/>
      <c r="Q238" s="43"/>
    </row>
    <row r="239" spans="1:17" x14ac:dyDescent="0.25">
      <c r="A239" s="40"/>
      <c r="B239" s="455"/>
      <c r="C239" s="46"/>
      <c r="D239" s="42"/>
      <c r="E239" s="42"/>
      <c r="F239" s="43"/>
      <c r="G239" s="44"/>
      <c r="H239" s="44"/>
      <c r="I239" s="45"/>
      <c r="J239" s="45"/>
      <c r="K239" s="43"/>
      <c r="L239" s="42"/>
      <c r="M239" s="42"/>
      <c r="N239" s="43"/>
      <c r="O239" s="42"/>
      <c r="P239" s="42"/>
      <c r="Q239" s="43"/>
    </row>
    <row r="240" spans="1:17" x14ac:dyDescent="0.25">
      <c r="A240" s="40"/>
      <c r="B240" s="455"/>
      <c r="C240" s="46"/>
      <c r="D240" s="42"/>
      <c r="E240" s="42"/>
      <c r="F240" s="43"/>
      <c r="G240" s="44"/>
      <c r="H240" s="44"/>
      <c r="I240" s="45"/>
      <c r="J240" s="45"/>
      <c r="K240" s="43"/>
      <c r="L240" s="42"/>
      <c r="M240" s="42"/>
      <c r="N240" s="43"/>
      <c r="O240" s="42"/>
      <c r="P240" s="42"/>
      <c r="Q240" s="43"/>
    </row>
    <row r="241" spans="1:17" x14ac:dyDescent="0.25">
      <c r="A241" s="40"/>
      <c r="B241" s="455"/>
      <c r="C241" s="46"/>
      <c r="D241" s="42"/>
      <c r="E241" s="42"/>
      <c r="F241" s="43"/>
      <c r="G241" s="44"/>
      <c r="H241" s="44"/>
      <c r="I241" s="45"/>
      <c r="J241" s="45"/>
      <c r="K241" s="43"/>
      <c r="L241" s="42"/>
      <c r="M241" s="42"/>
      <c r="N241" s="43"/>
      <c r="O241" s="42"/>
      <c r="P241" s="42"/>
      <c r="Q241" s="43"/>
    </row>
    <row r="242" spans="1:17" x14ac:dyDescent="0.25">
      <c r="A242" s="40"/>
      <c r="B242" s="455"/>
      <c r="C242" s="46"/>
      <c r="D242" s="42"/>
      <c r="E242" s="42"/>
      <c r="F242" s="43"/>
      <c r="G242" s="44"/>
      <c r="H242" s="44"/>
      <c r="I242" s="45"/>
      <c r="J242" s="45"/>
      <c r="K242" s="43"/>
      <c r="L242" s="42"/>
      <c r="M242" s="42"/>
      <c r="N242" s="43"/>
      <c r="O242" s="42"/>
      <c r="P242" s="42"/>
      <c r="Q242" s="43"/>
    </row>
    <row r="243" spans="1:17" x14ac:dyDescent="0.25">
      <c r="A243" s="40"/>
      <c r="B243" s="455"/>
      <c r="C243" s="46"/>
      <c r="D243" s="42"/>
      <c r="E243" s="42"/>
      <c r="F243" s="43"/>
      <c r="G243" s="44"/>
      <c r="H243" s="44"/>
      <c r="I243" s="45"/>
      <c r="J243" s="45"/>
      <c r="K243" s="43"/>
      <c r="L243" s="42"/>
      <c r="M243" s="42"/>
      <c r="N243" s="43"/>
      <c r="O243" s="42"/>
      <c r="P243" s="42"/>
      <c r="Q243" s="43"/>
    </row>
    <row r="244" spans="1:17" x14ac:dyDescent="0.25">
      <c r="A244" s="40"/>
      <c r="B244" s="455"/>
      <c r="C244" s="46"/>
      <c r="D244" s="42"/>
      <c r="E244" s="42"/>
      <c r="F244" s="43"/>
      <c r="G244" s="44"/>
      <c r="H244" s="44"/>
      <c r="I244" s="45"/>
      <c r="J244" s="45"/>
      <c r="K244" s="43"/>
      <c r="L244" s="42"/>
      <c r="M244" s="42"/>
      <c r="N244" s="43"/>
      <c r="O244" s="42"/>
      <c r="P244" s="42"/>
      <c r="Q244" s="43"/>
    </row>
    <row r="245" spans="1:17" x14ac:dyDescent="0.25">
      <c r="A245" s="40"/>
      <c r="B245" s="455"/>
      <c r="C245" s="48"/>
      <c r="D245" s="42"/>
      <c r="E245" s="42"/>
      <c r="F245" s="43"/>
      <c r="G245" s="44"/>
      <c r="H245" s="44"/>
      <c r="I245" s="45"/>
      <c r="J245" s="45"/>
      <c r="K245" s="43"/>
      <c r="L245" s="42"/>
      <c r="M245" s="42"/>
      <c r="N245" s="43"/>
      <c r="O245" s="42"/>
      <c r="P245" s="42"/>
      <c r="Q245" s="43"/>
    </row>
    <row r="246" spans="1:17" x14ac:dyDescent="0.25">
      <c r="A246" s="40"/>
      <c r="B246" s="455"/>
      <c r="C246" s="48"/>
      <c r="D246" s="42"/>
      <c r="E246" s="42"/>
      <c r="F246" s="43"/>
      <c r="G246" s="44"/>
      <c r="H246" s="44"/>
      <c r="I246" s="45"/>
      <c r="J246" s="45"/>
      <c r="K246" s="43"/>
      <c r="L246" s="42"/>
      <c r="M246" s="42"/>
      <c r="N246" s="43"/>
      <c r="O246" s="42"/>
      <c r="P246" s="42"/>
      <c r="Q246" s="43"/>
    </row>
    <row r="247" spans="1:17" x14ac:dyDescent="0.25">
      <c r="A247" s="40"/>
      <c r="B247" s="455"/>
      <c r="C247" s="48"/>
      <c r="D247" s="42"/>
      <c r="E247" s="42"/>
      <c r="F247" s="43"/>
      <c r="G247" s="44"/>
      <c r="H247" s="44"/>
      <c r="I247" s="45"/>
      <c r="J247" s="45"/>
      <c r="K247" s="43"/>
      <c r="L247" s="42"/>
      <c r="M247" s="42"/>
      <c r="N247" s="43"/>
      <c r="O247" s="42"/>
      <c r="P247" s="42"/>
      <c r="Q247" s="43"/>
    </row>
    <row r="248" spans="1:17" x14ac:dyDescent="0.25">
      <c r="A248" s="40"/>
      <c r="B248" s="455"/>
      <c r="C248" s="48"/>
      <c r="D248" s="42"/>
      <c r="E248" s="42"/>
      <c r="F248" s="43"/>
      <c r="G248" s="44"/>
      <c r="H248" s="44"/>
      <c r="I248" s="45"/>
      <c r="J248" s="45"/>
      <c r="K248" s="43"/>
      <c r="L248" s="42"/>
      <c r="M248" s="42"/>
      <c r="N248" s="43"/>
      <c r="O248" s="42"/>
      <c r="P248" s="42"/>
      <c r="Q248" s="43"/>
    </row>
    <row r="249" spans="1:17" x14ac:dyDescent="0.25">
      <c r="A249" s="40"/>
      <c r="B249" s="454"/>
      <c r="C249" s="46"/>
      <c r="D249" s="42"/>
      <c r="E249" s="42"/>
      <c r="F249" s="43"/>
      <c r="G249" s="44"/>
      <c r="H249" s="44"/>
      <c r="I249" s="45"/>
      <c r="J249" s="45"/>
      <c r="K249" s="43"/>
      <c r="L249" s="42"/>
      <c r="M249" s="42"/>
      <c r="N249" s="43"/>
      <c r="O249" s="42"/>
      <c r="P249" s="42"/>
      <c r="Q249" s="43"/>
    </row>
    <row r="250" spans="1:17" x14ac:dyDescent="0.25">
      <c r="A250" s="40"/>
      <c r="B250" s="454"/>
      <c r="C250" s="46"/>
      <c r="D250" s="42"/>
      <c r="E250" s="42"/>
      <c r="F250" s="43"/>
      <c r="G250" s="44"/>
      <c r="H250" s="44"/>
      <c r="I250" s="45"/>
      <c r="J250" s="45"/>
      <c r="K250" s="43"/>
      <c r="L250" s="42"/>
      <c r="M250" s="42"/>
      <c r="N250" s="43"/>
      <c r="O250" s="42"/>
      <c r="P250" s="42"/>
      <c r="Q250" s="43"/>
    </row>
    <row r="251" spans="1:17" x14ac:dyDescent="0.25">
      <c r="A251" s="40"/>
      <c r="B251" s="454"/>
      <c r="C251" s="46"/>
      <c r="D251" s="42"/>
      <c r="E251" s="42"/>
      <c r="F251" s="43"/>
      <c r="G251" s="44"/>
      <c r="H251" s="44"/>
      <c r="I251" s="45"/>
      <c r="J251" s="45"/>
      <c r="K251" s="43"/>
      <c r="L251" s="42"/>
      <c r="M251" s="42"/>
      <c r="N251" s="43"/>
      <c r="O251" s="42"/>
      <c r="P251" s="42"/>
      <c r="Q251" s="43"/>
    </row>
    <row r="252" spans="1:17" x14ac:dyDescent="0.25">
      <c r="A252" s="40"/>
      <c r="B252" s="454"/>
      <c r="C252" s="46"/>
      <c r="D252" s="42"/>
      <c r="E252" s="42"/>
      <c r="F252" s="43"/>
      <c r="G252" s="44"/>
      <c r="H252" s="44"/>
      <c r="I252" s="45"/>
      <c r="J252" s="45"/>
      <c r="K252" s="43"/>
      <c r="L252" s="42"/>
      <c r="M252" s="42"/>
      <c r="N252" s="43"/>
      <c r="O252" s="42"/>
      <c r="P252" s="42"/>
      <c r="Q252" s="43"/>
    </row>
    <row r="253" spans="1:17" x14ac:dyDescent="0.25">
      <c r="A253" s="40"/>
      <c r="B253" s="454"/>
      <c r="C253" s="46"/>
      <c r="D253" s="42"/>
      <c r="E253" s="42"/>
      <c r="F253" s="43"/>
      <c r="G253" s="44"/>
      <c r="H253" s="44"/>
      <c r="I253" s="45"/>
      <c r="J253" s="45"/>
      <c r="K253" s="43"/>
      <c r="L253" s="42"/>
      <c r="M253" s="42"/>
      <c r="N253" s="43"/>
      <c r="O253" s="42"/>
      <c r="P253" s="42"/>
      <c r="Q253" s="43"/>
    </row>
    <row r="254" spans="1:17" x14ac:dyDescent="0.25">
      <c r="A254" s="40"/>
      <c r="B254" s="454"/>
      <c r="C254" s="47"/>
      <c r="D254" s="49"/>
      <c r="E254" s="49"/>
      <c r="F254" s="50"/>
      <c r="G254" s="51"/>
      <c r="H254" s="51"/>
      <c r="I254" s="52"/>
      <c r="J254" s="52"/>
      <c r="K254" s="50"/>
      <c r="L254" s="53"/>
      <c r="M254" s="53"/>
      <c r="N254" s="50"/>
      <c r="O254" s="49"/>
      <c r="P254" s="49"/>
      <c r="Q254" s="50"/>
    </row>
    <row r="255" spans="1:17" x14ac:dyDescent="0.25">
      <c r="A255" s="40"/>
      <c r="B255" s="454"/>
      <c r="C255" s="47"/>
      <c r="D255" s="49"/>
      <c r="E255" s="49"/>
      <c r="F255" s="50"/>
      <c r="G255" s="51"/>
      <c r="H255" s="51"/>
      <c r="I255" s="52"/>
      <c r="J255" s="52"/>
      <c r="K255" s="50"/>
      <c r="L255" s="53"/>
      <c r="M255" s="53"/>
      <c r="N255" s="50"/>
      <c r="O255" s="49"/>
      <c r="P255" s="49"/>
      <c r="Q255" s="50"/>
    </row>
    <row r="256" spans="1:17" x14ac:dyDescent="0.25">
      <c r="A256" s="40"/>
      <c r="B256" s="454"/>
      <c r="C256" s="47"/>
      <c r="D256" s="49"/>
      <c r="E256" s="49"/>
      <c r="F256" s="50"/>
      <c r="G256" s="51"/>
      <c r="H256" s="51"/>
      <c r="I256" s="52"/>
      <c r="J256" s="52"/>
      <c r="K256" s="50"/>
      <c r="L256" s="53"/>
      <c r="M256" s="53"/>
      <c r="N256" s="50"/>
      <c r="O256" s="49"/>
      <c r="P256" s="49"/>
      <c r="Q256" s="50"/>
    </row>
    <row r="257" spans="1:17" x14ac:dyDescent="0.25">
      <c r="A257" s="40"/>
      <c r="B257" s="454"/>
      <c r="C257" s="47"/>
      <c r="D257" s="49"/>
      <c r="E257" s="49"/>
      <c r="F257" s="50"/>
      <c r="G257" s="51"/>
      <c r="H257" s="51"/>
      <c r="I257" s="52"/>
      <c r="J257" s="52"/>
      <c r="K257" s="50"/>
      <c r="L257" s="53"/>
      <c r="M257" s="53"/>
      <c r="N257" s="50"/>
      <c r="O257" s="49"/>
      <c r="P257" s="49"/>
      <c r="Q257" s="50"/>
    </row>
    <row r="258" spans="1:17" x14ac:dyDescent="0.25">
      <c r="A258" s="40"/>
      <c r="B258" s="454"/>
      <c r="C258" s="47"/>
      <c r="D258" s="49"/>
      <c r="E258" s="49"/>
      <c r="F258" s="50"/>
      <c r="G258" s="51"/>
      <c r="H258" s="51"/>
      <c r="I258" s="52"/>
      <c r="J258" s="52"/>
      <c r="K258" s="50"/>
      <c r="L258" s="53"/>
      <c r="M258" s="53"/>
      <c r="N258" s="50"/>
      <c r="O258" s="49"/>
      <c r="P258" s="49"/>
      <c r="Q258" s="50"/>
    </row>
    <row r="259" spans="1:17" x14ac:dyDescent="0.25">
      <c r="A259" s="40"/>
      <c r="B259" s="454"/>
      <c r="C259" s="47"/>
      <c r="D259" s="49"/>
      <c r="E259" s="49"/>
      <c r="F259" s="50"/>
      <c r="G259" s="51"/>
      <c r="H259" s="51"/>
      <c r="I259" s="52"/>
      <c r="J259" s="52"/>
      <c r="K259" s="50"/>
      <c r="L259" s="53"/>
      <c r="M259" s="53"/>
      <c r="N259" s="50"/>
      <c r="O259" s="49"/>
      <c r="P259" s="49"/>
      <c r="Q259" s="50"/>
    </row>
    <row r="260" spans="1:17" x14ac:dyDescent="0.25">
      <c r="A260" s="40"/>
      <c r="B260" s="454"/>
      <c r="C260" s="47"/>
      <c r="D260" s="49"/>
      <c r="E260" s="49"/>
      <c r="F260" s="50"/>
      <c r="G260" s="51"/>
      <c r="H260" s="51"/>
      <c r="I260" s="52"/>
      <c r="J260" s="52"/>
      <c r="K260" s="50"/>
      <c r="L260" s="53"/>
      <c r="M260" s="53"/>
      <c r="N260" s="50"/>
      <c r="O260" s="49"/>
      <c r="P260" s="49"/>
      <c r="Q260" s="50"/>
    </row>
    <row r="261" spans="1:17" x14ac:dyDescent="0.25">
      <c r="A261" s="40"/>
      <c r="B261" s="454"/>
      <c r="C261" s="47"/>
      <c r="D261" s="49"/>
      <c r="E261" s="49"/>
      <c r="F261" s="50"/>
      <c r="G261" s="51"/>
      <c r="H261" s="51"/>
      <c r="I261" s="52"/>
      <c r="J261" s="52"/>
      <c r="K261" s="50"/>
      <c r="L261" s="53"/>
      <c r="M261" s="53"/>
      <c r="N261" s="50"/>
      <c r="O261" s="49"/>
      <c r="P261" s="49"/>
      <c r="Q261" s="50"/>
    </row>
    <row r="262" spans="1:17" x14ac:dyDescent="0.25">
      <c r="A262" s="40"/>
      <c r="B262" s="454"/>
      <c r="C262" s="47"/>
      <c r="D262" s="49"/>
      <c r="E262" s="49"/>
      <c r="F262" s="50"/>
      <c r="G262" s="51"/>
      <c r="H262" s="51"/>
      <c r="I262" s="52"/>
      <c r="J262" s="52"/>
      <c r="K262" s="50"/>
      <c r="L262" s="53"/>
      <c r="M262" s="53"/>
      <c r="N262" s="50"/>
      <c r="O262" s="49"/>
      <c r="P262" s="49"/>
      <c r="Q262" s="50"/>
    </row>
    <row r="263" spans="1:17" x14ac:dyDescent="0.25">
      <c r="A263" s="40"/>
      <c r="B263" s="454"/>
      <c r="C263" s="47"/>
      <c r="D263" s="49"/>
      <c r="E263" s="49"/>
      <c r="F263" s="50"/>
      <c r="G263" s="51"/>
      <c r="H263" s="51"/>
      <c r="I263" s="52"/>
      <c r="J263" s="52"/>
      <c r="K263" s="50"/>
      <c r="L263" s="53"/>
      <c r="M263" s="53"/>
      <c r="N263" s="50"/>
      <c r="O263" s="49"/>
      <c r="P263" s="49"/>
      <c r="Q263" s="50"/>
    </row>
    <row r="264" spans="1:17" x14ac:dyDescent="0.25">
      <c r="A264" s="40"/>
      <c r="B264" s="454"/>
      <c r="C264" s="47"/>
      <c r="D264" s="49"/>
      <c r="E264" s="49"/>
      <c r="F264" s="50"/>
      <c r="G264" s="51"/>
      <c r="H264" s="51"/>
      <c r="I264" s="52"/>
      <c r="J264" s="52"/>
      <c r="K264" s="50"/>
      <c r="L264" s="53"/>
      <c r="M264" s="53"/>
      <c r="N264" s="50"/>
      <c r="O264" s="49"/>
      <c r="P264" s="49"/>
      <c r="Q264" s="50"/>
    </row>
    <row r="265" spans="1:17" x14ac:dyDescent="0.25">
      <c r="A265" s="40"/>
      <c r="B265" s="454"/>
      <c r="C265" s="47"/>
      <c r="D265" s="49"/>
      <c r="E265" s="49"/>
      <c r="F265" s="50"/>
      <c r="G265" s="51"/>
      <c r="H265" s="51"/>
      <c r="I265" s="52"/>
      <c r="J265" s="52"/>
      <c r="K265" s="50"/>
      <c r="L265" s="53"/>
      <c r="M265" s="53"/>
      <c r="N265" s="50"/>
      <c r="O265" s="49"/>
      <c r="P265" s="49"/>
      <c r="Q265" s="50"/>
    </row>
    <row r="266" spans="1:17" x14ac:dyDescent="0.25">
      <c r="A266" s="40"/>
      <c r="B266" s="454"/>
      <c r="C266" s="47"/>
      <c r="D266" s="49"/>
      <c r="E266" s="49"/>
      <c r="F266" s="50"/>
      <c r="G266" s="51"/>
      <c r="H266" s="51"/>
      <c r="I266" s="52"/>
      <c r="J266" s="52"/>
      <c r="K266" s="50"/>
      <c r="L266" s="53"/>
      <c r="M266" s="53"/>
      <c r="N266" s="50"/>
      <c r="O266" s="49"/>
      <c r="P266" s="49"/>
      <c r="Q266" s="50"/>
    </row>
    <row r="267" spans="1:17" x14ac:dyDescent="0.25">
      <c r="A267" s="40"/>
      <c r="B267" s="454"/>
      <c r="C267" s="47"/>
      <c r="D267" s="49"/>
      <c r="E267" s="49"/>
      <c r="F267" s="50"/>
      <c r="G267" s="51"/>
      <c r="H267" s="51"/>
      <c r="I267" s="52"/>
      <c r="J267" s="52"/>
      <c r="K267" s="50"/>
      <c r="L267" s="53"/>
      <c r="M267" s="53"/>
      <c r="N267" s="50"/>
      <c r="O267" s="49"/>
      <c r="P267" s="49"/>
      <c r="Q267" s="50"/>
    </row>
    <row r="268" spans="1:17" x14ac:dyDescent="0.25">
      <c r="A268" s="40"/>
      <c r="B268" s="454"/>
      <c r="C268" s="47"/>
      <c r="D268" s="49"/>
      <c r="E268" s="49"/>
      <c r="F268" s="50"/>
      <c r="G268" s="51"/>
      <c r="H268" s="51"/>
      <c r="I268" s="52"/>
      <c r="J268" s="52"/>
      <c r="K268" s="50"/>
      <c r="L268" s="53"/>
      <c r="M268" s="53"/>
      <c r="N268" s="50"/>
      <c r="O268" s="49"/>
      <c r="P268" s="49"/>
      <c r="Q268" s="50"/>
    </row>
    <row r="269" spans="1:17" x14ac:dyDescent="0.25">
      <c r="A269" s="40"/>
      <c r="B269" s="454"/>
      <c r="C269" s="47"/>
      <c r="D269" s="49"/>
      <c r="E269" s="49"/>
      <c r="F269" s="50"/>
      <c r="G269" s="51"/>
      <c r="H269" s="51"/>
      <c r="I269" s="52"/>
      <c r="J269" s="52"/>
      <c r="K269" s="50"/>
      <c r="L269" s="53"/>
      <c r="M269" s="53"/>
      <c r="N269" s="50"/>
      <c r="O269" s="49"/>
      <c r="P269" s="49"/>
      <c r="Q269" s="50"/>
    </row>
    <row r="270" spans="1:17" x14ac:dyDescent="0.25">
      <c r="A270" s="40"/>
      <c r="B270" s="454"/>
      <c r="C270" s="47"/>
      <c r="D270" s="49"/>
      <c r="E270" s="49"/>
      <c r="F270" s="50"/>
      <c r="G270" s="51"/>
      <c r="H270" s="51"/>
      <c r="I270" s="52"/>
      <c r="J270" s="52"/>
      <c r="K270" s="50"/>
      <c r="L270" s="53"/>
      <c r="M270" s="53"/>
      <c r="N270" s="50"/>
      <c r="O270" s="49"/>
      <c r="P270" s="49"/>
      <c r="Q270" s="50"/>
    </row>
    <row r="271" spans="1:17" x14ac:dyDescent="0.25">
      <c r="A271" s="40"/>
      <c r="B271" s="454"/>
      <c r="C271" s="47"/>
      <c r="D271" s="49"/>
      <c r="E271" s="49"/>
      <c r="F271" s="50"/>
      <c r="G271" s="51"/>
      <c r="H271" s="51"/>
      <c r="I271" s="52"/>
      <c r="J271" s="52"/>
      <c r="K271" s="50"/>
      <c r="L271" s="53"/>
      <c r="M271" s="53"/>
      <c r="N271" s="50"/>
      <c r="O271" s="49"/>
      <c r="P271" s="49"/>
      <c r="Q271" s="50"/>
    </row>
    <row r="272" spans="1:17" x14ac:dyDescent="0.25">
      <c r="A272" s="40"/>
      <c r="B272" s="454"/>
      <c r="C272" s="47"/>
      <c r="D272" s="49"/>
      <c r="E272" s="49"/>
      <c r="F272" s="50"/>
      <c r="G272" s="51"/>
      <c r="H272" s="51"/>
      <c r="I272" s="52"/>
      <c r="J272" s="52"/>
      <c r="K272" s="50"/>
      <c r="L272" s="53"/>
      <c r="M272" s="53"/>
      <c r="N272" s="50"/>
      <c r="O272" s="49"/>
      <c r="P272" s="49"/>
      <c r="Q272" s="50"/>
    </row>
    <row r="273" spans="1:17" x14ac:dyDescent="0.25">
      <c r="A273" s="40"/>
      <c r="B273" s="454"/>
      <c r="C273" s="47"/>
      <c r="D273" s="49"/>
      <c r="E273" s="49"/>
      <c r="F273" s="50"/>
      <c r="G273" s="51"/>
      <c r="H273" s="51"/>
      <c r="I273" s="52"/>
      <c r="J273" s="52"/>
      <c r="K273" s="50"/>
      <c r="L273" s="53"/>
      <c r="M273" s="53"/>
      <c r="N273" s="50"/>
      <c r="O273" s="49"/>
      <c r="P273" s="49"/>
      <c r="Q273" s="50"/>
    </row>
    <row r="274" spans="1:17" x14ac:dyDescent="0.25">
      <c r="A274" s="40"/>
      <c r="B274" s="454"/>
      <c r="C274" s="47"/>
      <c r="D274" s="49"/>
      <c r="E274" s="49"/>
      <c r="F274" s="50"/>
      <c r="G274" s="51"/>
      <c r="H274" s="51"/>
      <c r="I274" s="52"/>
      <c r="J274" s="52"/>
      <c r="K274" s="50"/>
      <c r="L274" s="53"/>
      <c r="M274" s="53"/>
      <c r="N274" s="50"/>
      <c r="O274" s="49"/>
      <c r="P274" s="49"/>
      <c r="Q274" s="50"/>
    </row>
    <row r="275" spans="1:17" x14ac:dyDescent="0.25">
      <c r="A275" s="40"/>
      <c r="B275" s="454"/>
      <c r="C275" s="47"/>
      <c r="D275" s="49"/>
      <c r="E275" s="49"/>
      <c r="F275" s="50"/>
      <c r="G275" s="51"/>
      <c r="H275" s="51"/>
      <c r="I275" s="52"/>
      <c r="J275" s="52"/>
      <c r="K275" s="50"/>
      <c r="L275" s="53"/>
      <c r="M275" s="53"/>
      <c r="N275" s="50"/>
      <c r="O275" s="49"/>
      <c r="P275" s="49"/>
      <c r="Q275" s="50"/>
    </row>
    <row r="276" spans="1:17" x14ac:dyDescent="0.25">
      <c r="A276" s="40"/>
      <c r="B276" s="454"/>
      <c r="C276" s="47"/>
      <c r="D276" s="49"/>
      <c r="E276" s="49"/>
      <c r="F276" s="50"/>
      <c r="G276" s="51"/>
      <c r="H276" s="51"/>
      <c r="I276" s="52"/>
      <c r="J276" s="52"/>
      <c r="K276" s="50"/>
      <c r="L276" s="53"/>
      <c r="M276" s="53"/>
      <c r="N276" s="50"/>
      <c r="O276" s="49"/>
      <c r="P276" s="49"/>
      <c r="Q276" s="50"/>
    </row>
    <row r="277" spans="1:17" x14ac:dyDescent="0.25">
      <c r="A277" s="40"/>
      <c r="B277" s="454"/>
      <c r="C277" s="47"/>
      <c r="D277" s="49"/>
      <c r="E277" s="49"/>
      <c r="F277" s="50"/>
      <c r="G277" s="51"/>
      <c r="H277" s="51"/>
      <c r="I277" s="52"/>
      <c r="J277" s="52"/>
      <c r="K277" s="50"/>
      <c r="L277" s="53"/>
      <c r="M277" s="53"/>
      <c r="N277" s="50"/>
      <c r="O277" s="49"/>
      <c r="P277" s="49"/>
      <c r="Q277" s="50"/>
    </row>
    <row r="278" spans="1:17" x14ac:dyDescent="0.25">
      <c r="A278" s="40"/>
      <c r="B278" s="454"/>
      <c r="C278" s="47"/>
      <c r="D278" s="49"/>
      <c r="E278" s="49"/>
      <c r="F278" s="50"/>
      <c r="G278" s="51"/>
      <c r="H278" s="51"/>
      <c r="I278" s="52"/>
      <c r="J278" s="52"/>
      <c r="K278" s="50"/>
      <c r="L278" s="53"/>
      <c r="M278" s="53"/>
      <c r="N278" s="50"/>
      <c r="O278" s="49"/>
      <c r="P278" s="49"/>
      <c r="Q278" s="50"/>
    </row>
    <row r="279" spans="1:17" x14ac:dyDescent="0.25">
      <c r="A279" s="40"/>
      <c r="B279" s="454"/>
      <c r="C279" s="47"/>
      <c r="D279" s="49"/>
      <c r="E279" s="49"/>
      <c r="F279" s="50"/>
      <c r="G279" s="51"/>
      <c r="H279" s="51"/>
      <c r="I279" s="52"/>
      <c r="J279" s="52"/>
      <c r="K279" s="50"/>
      <c r="L279" s="53"/>
      <c r="M279" s="53"/>
      <c r="N279" s="50"/>
      <c r="O279" s="49"/>
      <c r="P279" s="49"/>
      <c r="Q279" s="50"/>
    </row>
    <row r="280" spans="1:17" x14ac:dyDescent="0.25">
      <c r="A280" s="40"/>
      <c r="B280" s="454"/>
      <c r="C280" s="47"/>
      <c r="D280" s="49"/>
      <c r="E280" s="49"/>
      <c r="F280" s="50"/>
      <c r="G280" s="51"/>
      <c r="H280" s="51"/>
      <c r="I280" s="52"/>
      <c r="J280" s="52"/>
      <c r="K280" s="50"/>
      <c r="L280" s="53"/>
      <c r="M280" s="53"/>
      <c r="N280" s="50"/>
      <c r="O280" s="49"/>
      <c r="P280" s="49"/>
      <c r="Q280" s="50"/>
    </row>
    <row r="281" spans="1:17" x14ac:dyDescent="0.25">
      <c r="A281" s="40"/>
      <c r="B281" s="454"/>
      <c r="C281" s="47"/>
      <c r="D281" s="49"/>
      <c r="E281" s="49"/>
      <c r="F281" s="50"/>
      <c r="G281" s="51"/>
      <c r="H281" s="51"/>
      <c r="I281" s="52"/>
      <c r="J281" s="52"/>
      <c r="K281" s="50"/>
      <c r="L281" s="53"/>
      <c r="M281" s="53"/>
      <c r="N281" s="50"/>
      <c r="O281" s="49"/>
      <c r="P281" s="49"/>
      <c r="Q281" s="50"/>
    </row>
    <row r="282" spans="1:17" x14ac:dyDescent="0.25">
      <c r="A282" s="40"/>
      <c r="B282" s="454"/>
      <c r="C282" s="47"/>
      <c r="D282" s="49"/>
      <c r="E282" s="49"/>
      <c r="F282" s="50"/>
      <c r="G282" s="51"/>
      <c r="H282" s="51"/>
      <c r="I282" s="52"/>
      <c r="J282" s="52"/>
      <c r="K282" s="50"/>
      <c r="L282" s="53"/>
      <c r="M282" s="53"/>
      <c r="N282" s="50"/>
      <c r="O282" s="49"/>
      <c r="P282" s="49"/>
      <c r="Q282" s="50"/>
    </row>
    <row r="283" spans="1:17" x14ac:dyDescent="0.25">
      <c r="A283" s="40"/>
      <c r="B283" s="454"/>
      <c r="C283" s="47"/>
      <c r="D283" s="49"/>
      <c r="E283" s="49"/>
      <c r="F283" s="50"/>
      <c r="G283" s="51"/>
      <c r="H283" s="51"/>
      <c r="I283" s="52"/>
      <c r="J283" s="52"/>
      <c r="K283" s="50"/>
      <c r="L283" s="53"/>
      <c r="M283" s="53"/>
      <c r="N283" s="50"/>
      <c r="O283" s="49"/>
      <c r="P283" s="49"/>
      <c r="Q283" s="50"/>
    </row>
    <row r="284" spans="1:17" x14ac:dyDescent="0.25">
      <c r="A284" s="40"/>
      <c r="B284" s="454"/>
      <c r="C284" s="47"/>
      <c r="D284" s="49"/>
      <c r="E284" s="49"/>
      <c r="F284" s="50"/>
      <c r="G284" s="51"/>
      <c r="H284" s="51"/>
      <c r="I284" s="52"/>
      <c r="J284" s="52"/>
      <c r="K284" s="50"/>
      <c r="L284" s="53"/>
      <c r="M284" s="53"/>
      <c r="N284" s="50"/>
      <c r="O284" s="49"/>
      <c r="P284" s="49"/>
      <c r="Q284" s="50"/>
    </row>
    <row r="285" spans="1:17" x14ac:dyDescent="0.25">
      <c r="A285" s="40"/>
      <c r="B285" s="454"/>
      <c r="C285" s="47"/>
      <c r="D285" s="49"/>
      <c r="E285" s="49"/>
      <c r="F285" s="50"/>
      <c r="G285" s="51"/>
      <c r="H285" s="51"/>
      <c r="I285" s="52"/>
      <c r="J285" s="52"/>
      <c r="K285" s="50"/>
      <c r="L285" s="53"/>
      <c r="M285" s="53"/>
      <c r="N285" s="50"/>
      <c r="O285" s="49"/>
      <c r="P285" s="49"/>
      <c r="Q285" s="50"/>
    </row>
    <row r="286" spans="1:17" x14ac:dyDescent="0.25">
      <c r="A286" s="40"/>
      <c r="B286" s="454"/>
      <c r="C286" s="47"/>
      <c r="D286" s="49"/>
      <c r="E286" s="49"/>
      <c r="F286" s="50"/>
      <c r="G286" s="51"/>
      <c r="H286" s="51"/>
      <c r="I286" s="52"/>
      <c r="J286" s="52"/>
      <c r="K286" s="50"/>
      <c r="L286" s="53"/>
      <c r="M286" s="53"/>
      <c r="N286" s="50"/>
      <c r="O286" s="49"/>
      <c r="P286" s="49"/>
      <c r="Q286" s="50"/>
    </row>
    <row r="287" spans="1:17" x14ac:dyDescent="0.25">
      <c r="A287" s="40"/>
      <c r="B287" s="454"/>
      <c r="C287" s="47"/>
      <c r="D287" s="49"/>
      <c r="E287" s="49"/>
      <c r="F287" s="50"/>
      <c r="G287" s="51"/>
      <c r="H287" s="51"/>
      <c r="I287" s="52"/>
      <c r="J287" s="52"/>
      <c r="K287" s="50"/>
      <c r="L287" s="53"/>
      <c r="M287" s="53"/>
      <c r="N287" s="50"/>
      <c r="O287" s="49"/>
      <c r="P287" s="49"/>
      <c r="Q287" s="50"/>
    </row>
    <row r="288" spans="1:17" x14ac:dyDescent="0.25">
      <c r="A288" s="40"/>
      <c r="B288" s="454"/>
      <c r="C288" s="47"/>
      <c r="D288" s="49"/>
      <c r="E288" s="49"/>
      <c r="F288" s="50"/>
      <c r="G288" s="51"/>
      <c r="H288" s="51"/>
      <c r="I288" s="52"/>
      <c r="J288" s="52"/>
      <c r="K288" s="50"/>
      <c r="L288" s="53"/>
      <c r="M288" s="53"/>
      <c r="N288" s="50"/>
      <c r="O288" s="49"/>
      <c r="P288" s="49"/>
      <c r="Q288" s="50"/>
    </row>
    <row r="289" spans="1:17" x14ac:dyDescent="0.25">
      <c r="A289" s="40"/>
      <c r="B289" s="454"/>
      <c r="C289" s="47"/>
      <c r="D289" s="49"/>
      <c r="E289" s="49"/>
      <c r="F289" s="50"/>
      <c r="G289" s="51"/>
      <c r="H289" s="51"/>
      <c r="I289" s="52"/>
      <c r="J289" s="52"/>
      <c r="K289" s="50"/>
      <c r="L289" s="53"/>
      <c r="M289" s="53"/>
      <c r="N289" s="50"/>
      <c r="O289" s="49"/>
      <c r="P289" s="49"/>
      <c r="Q289" s="50"/>
    </row>
    <row r="290" spans="1:17" x14ac:dyDescent="0.25">
      <c r="A290" s="40"/>
      <c r="B290" s="454"/>
      <c r="C290" s="47"/>
      <c r="D290" s="49"/>
      <c r="E290" s="49"/>
      <c r="F290" s="50"/>
      <c r="G290" s="51"/>
      <c r="H290" s="51"/>
      <c r="I290" s="52"/>
      <c r="J290" s="52"/>
      <c r="K290" s="50"/>
      <c r="L290" s="53"/>
      <c r="M290" s="53"/>
      <c r="N290" s="50"/>
      <c r="O290" s="49"/>
      <c r="P290" s="49"/>
      <c r="Q290" s="50"/>
    </row>
    <row r="291" spans="1:17" x14ac:dyDescent="0.25">
      <c r="A291" s="40"/>
      <c r="B291" s="454"/>
      <c r="C291" s="47"/>
      <c r="D291" s="49"/>
      <c r="E291" s="49"/>
      <c r="F291" s="50"/>
      <c r="G291" s="51"/>
      <c r="H291" s="51"/>
      <c r="I291" s="52"/>
      <c r="J291" s="52"/>
      <c r="K291" s="50"/>
      <c r="L291" s="53"/>
      <c r="M291" s="53"/>
      <c r="N291" s="50"/>
      <c r="O291" s="49"/>
      <c r="P291" s="49"/>
      <c r="Q291" s="50"/>
    </row>
    <row r="292" spans="1:17" x14ac:dyDescent="0.25">
      <c r="A292" s="40"/>
      <c r="B292" s="454"/>
      <c r="C292" s="47"/>
      <c r="D292" s="49"/>
      <c r="E292" s="49"/>
      <c r="F292" s="50"/>
      <c r="G292" s="51"/>
      <c r="H292" s="51"/>
      <c r="I292" s="52"/>
      <c r="J292" s="52"/>
      <c r="K292" s="50"/>
      <c r="L292" s="53"/>
      <c r="M292" s="53"/>
      <c r="N292" s="50"/>
      <c r="O292" s="49"/>
      <c r="P292" s="49"/>
      <c r="Q292" s="50"/>
    </row>
    <row r="293" spans="1:17" x14ac:dyDescent="0.25">
      <c r="A293" s="40"/>
      <c r="B293" s="454"/>
      <c r="C293" s="47"/>
      <c r="D293" s="49"/>
      <c r="E293" s="49"/>
      <c r="F293" s="50"/>
      <c r="G293" s="51"/>
      <c r="H293" s="51"/>
      <c r="I293" s="52"/>
      <c r="J293" s="52"/>
      <c r="K293" s="50"/>
      <c r="L293" s="53"/>
      <c r="M293" s="53"/>
      <c r="N293" s="50"/>
      <c r="O293" s="49"/>
      <c r="P293" s="49"/>
      <c r="Q293" s="50"/>
    </row>
    <row r="294" spans="1:17" x14ac:dyDescent="0.25">
      <c r="A294" s="40"/>
      <c r="B294" s="454"/>
      <c r="C294" s="47"/>
      <c r="D294" s="49"/>
      <c r="E294" s="49"/>
      <c r="F294" s="50"/>
      <c r="G294" s="51"/>
      <c r="H294" s="51"/>
      <c r="I294" s="52"/>
      <c r="J294" s="52"/>
      <c r="K294" s="50"/>
      <c r="L294" s="53"/>
      <c r="M294" s="53"/>
      <c r="N294" s="50"/>
      <c r="O294" s="49"/>
      <c r="P294" s="49"/>
      <c r="Q294" s="50"/>
    </row>
    <row r="295" spans="1:17" x14ac:dyDescent="0.25">
      <c r="A295" s="40"/>
      <c r="B295" s="454"/>
      <c r="C295" s="47"/>
      <c r="D295" s="49"/>
      <c r="E295" s="49"/>
      <c r="F295" s="50"/>
      <c r="G295" s="51"/>
      <c r="H295" s="51"/>
      <c r="I295" s="52"/>
      <c r="J295" s="52"/>
      <c r="K295" s="50"/>
      <c r="L295" s="53"/>
      <c r="M295" s="53"/>
      <c r="N295" s="50"/>
      <c r="O295" s="49"/>
      <c r="P295" s="49"/>
      <c r="Q295" s="50"/>
    </row>
    <row r="296" spans="1:17" x14ac:dyDescent="0.25">
      <c r="A296" s="40"/>
      <c r="B296" s="454"/>
      <c r="C296" s="47"/>
      <c r="D296" s="49"/>
      <c r="E296" s="49"/>
      <c r="F296" s="50"/>
      <c r="G296" s="51"/>
      <c r="H296" s="51"/>
      <c r="I296" s="52"/>
      <c r="J296" s="52"/>
      <c r="K296" s="50"/>
      <c r="L296" s="53"/>
      <c r="M296" s="53"/>
      <c r="N296" s="50"/>
      <c r="O296" s="49"/>
      <c r="P296" s="49"/>
      <c r="Q296" s="50"/>
    </row>
    <row r="297" spans="1:17" x14ac:dyDescent="0.25">
      <c r="A297" s="40"/>
      <c r="B297" s="454"/>
      <c r="C297" s="47"/>
      <c r="D297" s="49"/>
      <c r="E297" s="49"/>
      <c r="F297" s="50"/>
      <c r="G297" s="51"/>
      <c r="H297" s="51"/>
      <c r="I297" s="52"/>
      <c r="J297" s="52"/>
      <c r="K297" s="50"/>
      <c r="L297" s="53"/>
      <c r="M297" s="53"/>
      <c r="N297" s="50"/>
      <c r="O297" s="49"/>
      <c r="P297" s="49"/>
      <c r="Q297" s="50"/>
    </row>
    <row r="298" spans="1:17" x14ac:dyDescent="0.25">
      <c r="A298" s="40"/>
      <c r="B298" s="454"/>
      <c r="C298" s="47"/>
      <c r="D298" s="49"/>
      <c r="E298" s="49"/>
      <c r="F298" s="50"/>
      <c r="G298" s="51"/>
      <c r="H298" s="51"/>
      <c r="I298" s="52"/>
      <c r="J298" s="52"/>
      <c r="K298" s="50"/>
      <c r="L298" s="53"/>
      <c r="M298" s="53"/>
      <c r="N298" s="50"/>
      <c r="O298" s="49"/>
      <c r="P298" s="49"/>
      <c r="Q298" s="50"/>
    </row>
    <row r="299" spans="1:17" x14ac:dyDescent="0.25">
      <c r="A299" s="40"/>
      <c r="B299" s="454"/>
      <c r="C299" s="47"/>
      <c r="D299" s="49"/>
      <c r="E299" s="49"/>
      <c r="F299" s="50"/>
      <c r="G299" s="51"/>
      <c r="H299" s="51"/>
      <c r="I299" s="52"/>
      <c r="J299" s="52"/>
      <c r="K299" s="50"/>
      <c r="L299" s="53"/>
      <c r="M299" s="53"/>
      <c r="N299" s="50"/>
      <c r="O299" s="49"/>
      <c r="P299" s="49"/>
      <c r="Q299" s="50"/>
    </row>
    <row r="300" spans="1:17" x14ac:dyDescent="0.25">
      <c r="A300" s="40"/>
      <c r="B300" s="454"/>
      <c r="C300" s="47"/>
      <c r="D300" s="49"/>
      <c r="E300" s="49"/>
      <c r="F300" s="50"/>
      <c r="G300" s="51"/>
      <c r="H300" s="51"/>
      <c r="I300" s="52"/>
      <c r="J300" s="52"/>
      <c r="K300" s="50"/>
      <c r="L300" s="53"/>
      <c r="M300" s="53"/>
      <c r="N300" s="50"/>
      <c r="O300" s="49"/>
      <c r="P300" s="49"/>
      <c r="Q300" s="50"/>
    </row>
    <row r="301" spans="1:17" x14ac:dyDescent="0.25">
      <c r="A301" s="40"/>
      <c r="B301" s="454"/>
      <c r="C301" s="47"/>
      <c r="D301" s="49"/>
      <c r="E301" s="49"/>
      <c r="F301" s="50"/>
      <c r="G301" s="51"/>
      <c r="H301" s="51"/>
      <c r="I301" s="52"/>
      <c r="J301" s="52"/>
      <c r="K301" s="50"/>
      <c r="L301" s="53"/>
      <c r="M301" s="53"/>
      <c r="N301" s="50"/>
      <c r="O301" s="49"/>
      <c r="P301" s="49"/>
      <c r="Q301" s="50"/>
    </row>
    <row r="302" spans="1:17" x14ac:dyDescent="0.25">
      <c r="A302" s="40"/>
      <c r="B302" s="454"/>
      <c r="C302" s="47"/>
      <c r="D302" s="49"/>
      <c r="E302" s="49"/>
      <c r="F302" s="50"/>
      <c r="G302" s="51"/>
      <c r="H302" s="51"/>
      <c r="I302" s="52"/>
      <c r="J302" s="52"/>
      <c r="K302" s="50"/>
      <c r="L302" s="53"/>
      <c r="M302" s="53"/>
      <c r="N302" s="50"/>
      <c r="O302" s="49"/>
      <c r="P302" s="49"/>
      <c r="Q302" s="50"/>
    </row>
    <row r="303" spans="1:17" x14ac:dyDescent="0.25">
      <c r="A303" s="40"/>
      <c r="B303" s="454"/>
      <c r="C303" s="47"/>
      <c r="D303" s="49"/>
      <c r="E303" s="49"/>
      <c r="F303" s="50"/>
      <c r="G303" s="51"/>
      <c r="H303" s="51"/>
      <c r="I303" s="52"/>
      <c r="J303" s="52"/>
      <c r="K303" s="50"/>
      <c r="L303" s="53"/>
      <c r="M303" s="53"/>
      <c r="N303" s="50"/>
      <c r="O303" s="49"/>
      <c r="P303" s="49"/>
      <c r="Q303" s="50"/>
    </row>
    <row r="304" spans="1:17" x14ac:dyDescent="0.25">
      <c r="A304" s="40"/>
      <c r="B304" s="454"/>
      <c r="C304" s="47"/>
      <c r="D304" s="49"/>
      <c r="E304" s="49"/>
      <c r="F304" s="50"/>
      <c r="G304" s="51"/>
      <c r="H304" s="51"/>
      <c r="I304" s="52"/>
      <c r="J304" s="52"/>
      <c r="K304" s="50"/>
      <c r="L304" s="53"/>
      <c r="M304" s="53"/>
      <c r="N304" s="50"/>
      <c r="O304" s="49"/>
      <c r="P304" s="49"/>
      <c r="Q304" s="50"/>
    </row>
    <row r="305" spans="1:17" x14ac:dyDescent="0.25">
      <c r="A305" s="40"/>
      <c r="B305" s="454"/>
      <c r="C305" s="47"/>
      <c r="D305" s="49"/>
      <c r="E305" s="49"/>
      <c r="F305" s="50"/>
      <c r="G305" s="51"/>
      <c r="H305" s="51"/>
      <c r="I305" s="52"/>
      <c r="J305" s="52"/>
      <c r="K305" s="50"/>
      <c r="L305" s="53"/>
      <c r="M305" s="53"/>
      <c r="N305" s="50"/>
      <c r="O305" s="49"/>
      <c r="P305" s="49"/>
      <c r="Q305" s="50"/>
    </row>
    <row r="306" spans="1:17" x14ac:dyDescent="0.25">
      <c r="A306" s="40"/>
      <c r="B306" s="454"/>
      <c r="C306" s="47"/>
      <c r="D306" s="49"/>
      <c r="E306" s="49"/>
      <c r="F306" s="50"/>
      <c r="G306" s="51"/>
      <c r="H306" s="51"/>
      <c r="I306" s="52"/>
      <c r="J306" s="52"/>
      <c r="K306" s="50"/>
      <c r="L306" s="53"/>
      <c r="M306" s="53"/>
      <c r="N306" s="50"/>
      <c r="O306" s="49"/>
      <c r="P306" s="49"/>
      <c r="Q306" s="50"/>
    </row>
    <row r="307" spans="1:17" x14ac:dyDescent="0.25">
      <c r="A307" s="40"/>
      <c r="B307" s="454"/>
      <c r="C307" s="47"/>
      <c r="D307" s="49"/>
      <c r="E307" s="49"/>
      <c r="F307" s="50"/>
      <c r="G307" s="51"/>
      <c r="H307" s="51"/>
      <c r="I307" s="52"/>
      <c r="J307" s="52"/>
      <c r="K307" s="50"/>
      <c r="L307" s="53"/>
      <c r="M307" s="53"/>
      <c r="N307" s="50"/>
      <c r="O307" s="49"/>
      <c r="P307" s="49"/>
      <c r="Q307" s="50"/>
    </row>
    <row r="308" spans="1:17" x14ac:dyDescent="0.25">
      <c r="A308" s="40"/>
      <c r="B308" s="454"/>
      <c r="C308" s="47"/>
      <c r="D308" s="49"/>
      <c r="E308" s="49"/>
      <c r="F308" s="50"/>
      <c r="G308" s="51"/>
      <c r="H308" s="51"/>
      <c r="I308" s="52"/>
      <c r="J308" s="52"/>
      <c r="K308" s="50"/>
      <c r="L308" s="53"/>
      <c r="M308" s="53"/>
      <c r="N308" s="50"/>
      <c r="O308" s="49"/>
      <c r="P308" s="49"/>
      <c r="Q308" s="50"/>
    </row>
    <row r="309" spans="1:17" x14ac:dyDescent="0.25">
      <c r="A309" s="40"/>
      <c r="B309" s="454"/>
      <c r="C309" s="47"/>
      <c r="D309" s="49"/>
      <c r="E309" s="49"/>
      <c r="F309" s="50"/>
      <c r="G309" s="51"/>
      <c r="H309" s="51"/>
      <c r="I309" s="52"/>
      <c r="J309" s="52"/>
      <c r="K309" s="50"/>
      <c r="L309" s="53"/>
      <c r="M309" s="53"/>
      <c r="N309" s="50"/>
      <c r="O309" s="49"/>
      <c r="P309" s="49"/>
      <c r="Q309" s="50"/>
    </row>
    <row r="310" spans="1:17" x14ac:dyDescent="0.25">
      <c r="A310" s="40"/>
      <c r="B310" s="454"/>
      <c r="C310" s="47"/>
      <c r="D310" s="49"/>
      <c r="E310" s="49"/>
      <c r="F310" s="50"/>
      <c r="G310" s="51"/>
      <c r="H310" s="51"/>
      <c r="I310" s="52"/>
      <c r="J310" s="52"/>
      <c r="K310" s="50"/>
      <c r="L310" s="53"/>
      <c r="M310" s="53"/>
      <c r="N310" s="50"/>
      <c r="O310" s="49"/>
      <c r="P310" s="49"/>
      <c r="Q310" s="50"/>
    </row>
    <row r="311" spans="1:17" x14ac:dyDescent="0.25">
      <c r="A311" s="40"/>
      <c r="B311" s="454"/>
      <c r="C311" s="47"/>
      <c r="D311" s="49"/>
      <c r="E311" s="49"/>
      <c r="F311" s="50"/>
      <c r="G311" s="51"/>
      <c r="H311" s="51"/>
      <c r="I311" s="52"/>
      <c r="J311" s="52"/>
      <c r="K311" s="50"/>
      <c r="L311" s="53"/>
      <c r="M311" s="53"/>
      <c r="N311" s="50"/>
      <c r="O311" s="49"/>
      <c r="P311" s="49"/>
      <c r="Q311" s="50"/>
    </row>
    <row r="312" spans="1:17" x14ac:dyDescent="0.25">
      <c r="A312" s="40"/>
      <c r="B312" s="454"/>
      <c r="C312" s="47"/>
      <c r="D312" s="49"/>
      <c r="E312" s="49"/>
      <c r="F312" s="50"/>
      <c r="G312" s="51"/>
      <c r="H312" s="51"/>
      <c r="I312" s="52"/>
      <c r="J312" s="52"/>
      <c r="K312" s="50"/>
      <c r="L312" s="53"/>
      <c r="M312" s="53"/>
      <c r="N312" s="50"/>
      <c r="O312" s="49"/>
      <c r="P312" s="49"/>
      <c r="Q312" s="50"/>
    </row>
    <row r="313" spans="1:17" x14ac:dyDescent="0.25">
      <c r="A313" s="40"/>
      <c r="B313" s="454"/>
      <c r="C313" s="47"/>
      <c r="D313" s="49"/>
      <c r="E313" s="49"/>
      <c r="F313" s="50"/>
      <c r="G313" s="51"/>
      <c r="H313" s="51"/>
      <c r="I313" s="52"/>
      <c r="J313" s="52"/>
      <c r="K313" s="50"/>
      <c r="L313" s="53"/>
      <c r="M313" s="53"/>
      <c r="N313" s="50"/>
      <c r="O313" s="49"/>
      <c r="P313" s="49"/>
      <c r="Q313" s="50"/>
    </row>
    <row r="314" spans="1:17" x14ac:dyDescent="0.25">
      <c r="A314" s="40"/>
      <c r="B314" s="454"/>
      <c r="C314" s="47"/>
      <c r="D314" s="49"/>
      <c r="E314" s="49"/>
      <c r="F314" s="50"/>
      <c r="G314" s="51"/>
      <c r="H314" s="51"/>
      <c r="I314" s="52"/>
      <c r="J314" s="52"/>
      <c r="K314" s="50"/>
      <c r="L314" s="53"/>
      <c r="M314" s="53"/>
      <c r="N314" s="50"/>
      <c r="O314" s="49"/>
      <c r="P314" s="49"/>
      <c r="Q314" s="50"/>
    </row>
    <row r="315" spans="1:17" x14ac:dyDescent="0.25">
      <c r="A315" s="40"/>
      <c r="B315" s="454"/>
      <c r="C315" s="47"/>
      <c r="D315" s="49"/>
      <c r="E315" s="49"/>
      <c r="F315" s="50"/>
      <c r="G315" s="51"/>
      <c r="H315" s="51"/>
      <c r="I315" s="52"/>
      <c r="J315" s="52"/>
      <c r="K315" s="50"/>
      <c r="L315" s="53"/>
      <c r="M315" s="53"/>
      <c r="N315" s="50"/>
      <c r="O315" s="49"/>
      <c r="P315" s="49"/>
      <c r="Q315" s="50"/>
    </row>
    <row r="316" spans="1:17" x14ac:dyDescent="0.25">
      <c r="A316" s="40"/>
      <c r="B316" s="454"/>
      <c r="C316" s="47"/>
      <c r="D316" s="49"/>
      <c r="E316" s="49"/>
      <c r="F316" s="50"/>
      <c r="G316" s="51"/>
      <c r="H316" s="51"/>
      <c r="I316" s="52"/>
      <c r="J316" s="52"/>
      <c r="K316" s="50"/>
      <c r="L316" s="53"/>
      <c r="M316" s="53"/>
      <c r="N316" s="50"/>
      <c r="O316" s="49"/>
      <c r="P316" s="49"/>
      <c r="Q316" s="50"/>
    </row>
    <row r="317" spans="1:17" x14ac:dyDescent="0.25">
      <c r="A317" s="40"/>
      <c r="B317" s="454"/>
      <c r="C317" s="47"/>
      <c r="D317" s="49"/>
      <c r="E317" s="49"/>
      <c r="F317" s="50"/>
      <c r="G317" s="51"/>
      <c r="H317" s="51"/>
      <c r="I317" s="52"/>
      <c r="J317" s="52"/>
      <c r="K317" s="50"/>
      <c r="L317" s="53"/>
      <c r="M317" s="53"/>
      <c r="N317" s="50"/>
      <c r="O317" s="49"/>
      <c r="P317" s="49"/>
      <c r="Q317" s="50"/>
    </row>
    <row r="318" spans="1:17" x14ac:dyDescent="0.25">
      <c r="A318" s="40"/>
      <c r="B318" s="454"/>
      <c r="C318" s="47"/>
      <c r="D318" s="49"/>
      <c r="E318" s="49"/>
      <c r="F318" s="50"/>
      <c r="G318" s="51"/>
      <c r="H318" s="51"/>
      <c r="I318" s="52"/>
      <c r="J318" s="52"/>
      <c r="K318" s="50"/>
      <c r="L318" s="53"/>
      <c r="M318" s="53"/>
      <c r="N318" s="50"/>
      <c r="O318" s="49"/>
      <c r="P318" s="49"/>
      <c r="Q318" s="50"/>
    </row>
    <row r="319" spans="1:17" x14ac:dyDescent="0.25">
      <c r="A319" s="40"/>
      <c r="B319" s="454"/>
      <c r="C319" s="47"/>
      <c r="D319" s="49"/>
      <c r="E319" s="49"/>
      <c r="F319" s="50"/>
      <c r="G319" s="51"/>
      <c r="H319" s="51"/>
      <c r="I319" s="52"/>
      <c r="J319" s="52"/>
      <c r="K319" s="50"/>
      <c r="L319" s="53"/>
      <c r="M319" s="53"/>
      <c r="N319" s="50"/>
      <c r="O319" s="49"/>
      <c r="P319" s="49"/>
      <c r="Q319" s="50"/>
    </row>
    <row r="320" spans="1:17" x14ac:dyDescent="0.25">
      <c r="A320" s="40"/>
      <c r="B320" s="454"/>
      <c r="C320" s="47"/>
      <c r="D320" s="49"/>
      <c r="E320" s="49"/>
      <c r="F320" s="50"/>
      <c r="G320" s="51"/>
      <c r="H320" s="51"/>
      <c r="I320" s="52"/>
      <c r="J320" s="52"/>
      <c r="K320" s="50"/>
      <c r="L320" s="53"/>
      <c r="M320" s="53"/>
      <c r="N320" s="50"/>
      <c r="O320" s="49"/>
      <c r="P320" s="49"/>
      <c r="Q320" s="50"/>
    </row>
    <row r="321" spans="1:17" x14ac:dyDescent="0.25">
      <c r="A321" s="40"/>
      <c r="B321" s="454"/>
      <c r="C321" s="47"/>
      <c r="D321" s="49"/>
      <c r="E321" s="49"/>
      <c r="F321" s="50"/>
      <c r="G321" s="51"/>
      <c r="H321" s="51"/>
      <c r="I321" s="52"/>
      <c r="J321" s="52"/>
      <c r="K321" s="50"/>
      <c r="L321" s="53"/>
      <c r="M321" s="53"/>
      <c r="N321" s="50"/>
      <c r="O321" s="49"/>
      <c r="P321" s="49"/>
      <c r="Q321" s="50"/>
    </row>
    <row r="322" spans="1:17" x14ac:dyDescent="0.25">
      <c r="A322" s="40"/>
      <c r="B322" s="454"/>
      <c r="C322" s="47"/>
      <c r="D322" s="49"/>
      <c r="E322" s="49"/>
      <c r="F322" s="50"/>
      <c r="G322" s="51"/>
      <c r="H322" s="51"/>
      <c r="I322" s="52"/>
      <c r="J322" s="52"/>
      <c r="K322" s="50"/>
      <c r="L322" s="53"/>
      <c r="M322" s="53"/>
      <c r="N322" s="50"/>
      <c r="O322" s="49"/>
      <c r="P322" s="49"/>
      <c r="Q322" s="50"/>
    </row>
    <row r="323" spans="1:17" x14ac:dyDescent="0.25">
      <c r="A323" s="40"/>
      <c r="B323" s="454"/>
      <c r="C323" s="47"/>
      <c r="D323" s="49"/>
      <c r="E323" s="49"/>
      <c r="F323" s="50"/>
      <c r="G323" s="51"/>
      <c r="H323" s="51"/>
      <c r="I323" s="52"/>
      <c r="J323" s="52"/>
      <c r="K323" s="50"/>
      <c r="L323" s="53"/>
      <c r="M323" s="53"/>
      <c r="N323" s="50"/>
      <c r="O323" s="49"/>
      <c r="P323" s="49"/>
      <c r="Q323" s="50"/>
    </row>
    <row r="324" spans="1:17" x14ac:dyDescent="0.25">
      <c r="A324" s="40"/>
      <c r="B324" s="454"/>
      <c r="C324" s="47"/>
      <c r="D324" s="49"/>
      <c r="E324" s="49"/>
      <c r="F324" s="50"/>
      <c r="G324" s="51"/>
      <c r="H324" s="51"/>
      <c r="I324" s="52"/>
      <c r="J324" s="52"/>
      <c r="K324" s="50"/>
      <c r="L324" s="53"/>
      <c r="M324" s="53"/>
      <c r="N324" s="50"/>
      <c r="O324" s="49"/>
      <c r="P324" s="49"/>
      <c r="Q324" s="50"/>
    </row>
    <row r="325" spans="1:17" x14ac:dyDescent="0.25">
      <c r="A325" s="40"/>
      <c r="B325" s="454"/>
      <c r="C325" s="47"/>
      <c r="D325" s="49"/>
      <c r="E325" s="49"/>
      <c r="F325" s="50"/>
      <c r="G325" s="51"/>
      <c r="H325" s="51"/>
      <c r="I325" s="52"/>
      <c r="J325" s="52"/>
      <c r="K325" s="50"/>
      <c r="L325" s="53"/>
      <c r="M325" s="53"/>
      <c r="N325" s="50"/>
      <c r="O325" s="49"/>
      <c r="P325" s="49"/>
      <c r="Q325" s="50"/>
    </row>
    <row r="326" spans="1:17" x14ac:dyDescent="0.25">
      <c r="A326" s="40"/>
      <c r="B326" s="40"/>
      <c r="C326" s="46"/>
      <c r="D326" s="40"/>
      <c r="E326" s="40"/>
      <c r="F326" s="54"/>
      <c r="G326" s="54"/>
      <c r="H326" s="54"/>
      <c r="I326" s="54"/>
      <c r="J326" s="54"/>
      <c r="K326" s="54"/>
      <c r="L326" s="40"/>
      <c r="M326" s="40"/>
      <c r="N326" s="54"/>
      <c r="O326" s="40"/>
      <c r="P326" s="40"/>
      <c r="Q326" s="54"/>
    </row>
    <row r="327" spans="1:17" x14ac:dyDescent="0.25">
      <c r="A327" s="40"/>
      <c r="B327" s="40"/>
      <c r="C327" s="46"/>
      <c r="D327" s="40"/>
      <c r="E327" s="40"/>
      <c r="F327" s="54"/>
      <c r="G327" s="54"/>
      <c r="H327" s="54"/>
      <c r="I327" s="54"/>
      <c r="J327" s="54"/>
      <c r="K327" s="54"/>
      <c r="L327" s="40"/>
      <c r="M327" s="40"/>
      <c r="N327" s="54"/>
      <c r="O327" s="40"/>
      <c r="P327" s="40"/>
      <c r="Q327" s="54"/>
    </row>
    <row r="328" spans="1:17" x14ac:dyDescent="0.25">
      <c r="A328" s="40"/>
      <c r="B328" s="40"/>
      <c r="C328" s="46"/>
      <c r="D328" s="40"/>
      <c r="E328" s="40"/>
      <c r="F328" s="54"/>
      <c r="G328" s="54"/>
      <c r="H328" s="54"/>
      <c r="I328" s="54"/>
      <c r="J328" s="54"/>
      <c r="K328" s="54"/>
      <c r="L328" s="40"/>
      <c r="M328" s="40"/>
      <c r="N328" s="54"/>
      <c r="O328" s="40"/>
      <c r="P328" s="40"/>
      <c r="Q328" s="54"/>
    </row>
    <row r="329" spans="1:17" x14ac:dyDescent="0.25">
      <c r="A329" s="40"/>
      <c r="B329" s="40"/>
      <c r="C329" s="46"/>
      <c r="D329" s="40"/>
      <c r="E329" s="40"/>
      <c r="F329" s="54"/>
      <c r="G329" s="54"/>
      <c r="H329" s="54"/>
      <c r="I329" s="54"/>
      <c r="J329" s="54"/>
      <c r="K329" s="54"/>
      <c r="L329" s="40"/>
      <c r="M329" s="40"/>
      <c r="N329" s="54"/>
      <c r="O329" s="40"/>
      <c r="P329" s="40"/>
      <c r="Q329" s="54"/>
    </row>
    <row r="330" spans="1:17" x14ac:dyDescent="0.25">
      <c r="A330" s="40"/>
      <c r="B330" s="40"/>
      <c r="C330" s="46"/>
      <c r="D330" s="40"/>
      <c r="E330" s="40"/>
      <c r="F330" s="54"/>
      <c r="G330" s="54"/>
      <c r="H330" s="54"/>
      <c r="I330" s="54"/>
      <c r="J330" s="54"/>
      <c r="K330" s="54"/>
      <c r="L330" s="40"/>
      <c r="M330" s="40"/>
      <c r="N330" s="54"/>
      <c r="O330" s="40"/>
      <c r="P330" s="40"/>
      <c r="Q330" s="54"/>
    </row>
    <row r="331" spans="1:17" x14ac:dyDescent="0.25">
      <c r="A331" s="40"/>
      <c r="B331" s="40"/>
      <c r="C331" s="46"/>
      <c r="D331" s="40"/>
      <c r="E331" s="40"/>
      <c r="F331" s="54"/>
      <c r="G331" s="54"/>
      <c r="H331" s="54"/>
      <c r="I331" s="54"/>
      <c r="J331" s="54"/>
      <c r="K331" s="54"/>
      <c r="L331" s="40"/>
      <c r="M331" s="40"/>
      <c r="N331" s="54"/>
      <c r="O331" s="40"/>
      <c r="P331" s="40"/>
      <c r="Q331" s="5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106" priority="66" operator="lessThan">
      <formula>0</formula>
    </cfRule>
  </conditionalFormatting>
  <conditionalFormatting sqref="C25">
    <cfRule type="cellIs" dxfId="105" priority="64" operator="lessThan">
      <formula>0</formula>
    </cfRule>
  </conditionalFormatting>
  <conditionalFormatting sqref="C65">
    <cfRule type="cellIs" dxfId="104" priority="65" operator="lessThan">
      <formula>0</formula>
    </cfRule>
  </conditionalFormatting>
  <conditionalFormatting sqref="C75">
    <cfRule type="cellIs" dxfId="103" priority="63" operator="lessThan">
      <formula>0</formula>
    </cfRule>
  </conditionalFormatting>
  <conditionalFormatting sqref="C93">
    <cfRule type="cellIs" dxfId="102" priority="61" operator="lessThan">
      <formula>0</formula>
    </cfRule>
  </conditionalFormatting>
  <conditionalFormatting sqref="C133">
    <cfRule type="cellIs" dxfId="101" priority="62" operator="lessThan">
      <formula>0</formula>
    </cfRule>
  </conditionalFormatting>
  <conditionalFormatting sqref="C143">
    <cfRule type="cellIs" dxfId="100" priority="60" operator="lessThan">
      <formula>0</formula>
    </cfRule>
  </conditionalFormatting>
  <conditionalFormatting sqref="C161">
    <cfRule type="cellIs" dxfId="99" priority="58" operator="lessThan">
      <formula>0</formula>
    </cfRule>
  </conditionalFormatting>
  <conditionalFormatting sqref="C201">
    <cfRule type="cellIs" dxfId="98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{BBBB67BE-ADE1-47B6-9FDB-276B50F9A92C}</x14:id>
        </ext>
      </extLst>
    </cfRule>
  </conditionalFormatting>
  <conditionalFormatting sqref="D254">
    <cfRule type="cellIs" dxfId="97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{55863999-0857-421D-9AB8-5A487ABC9EA7}</x14:id>
        </ext>
      </extLst>
    </cfRule>
  </conditionalFormatting>
  <conditionalFormatting sqref="D7:Q69">
    <cfRule type="cellIs" dxfId="96" priority="1" operator="lessThan">
      <formula>0</formula>
    </cfRule>
  </conditionalFormatting>
  <conditionalFormatting sqref="D75:Q137">
    <cfRule type="cellIs" dxfId="95" priority="3" operator="lessThan">
      <formula>0</formula>
    </cfRule>
  </conditionalFormatting>
  <conditionalFormatting sqref="D143:Q325">
    <cfRule type="cellIs" dxfId="94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BB67BE-ADE1-47B6-9FDB-276B50F9A92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55863999-0857-421D-9AB8-5A487ABC9EA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8:J128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41.81640625" customWidth="1"/>
    <col min="2" max="2" width="45.453125" customWidth="1"/>
    <col min="3" max="3" width="13.81640625" customWidth="1"/>
    <col min="4" max="5" width="10.81640625" customWidth="1"/>
    <col min="6" max="6" width="14.81640625" customWidth="1"/>
    <col min="7" max="7" width="13.1796875" customWidth="1"/>
    <col min="8" max="8" width="12" customWidth="1"/>
    <col min="9" max="9" width="12.54296875" customWidth="1"/>
    <col min="10" max="10" width="13.54296875" customWidth="1"/>
    <col min="11" max="100" width="9.1796875" customWidth="1"/>
  </cols>
  <sheetData>
    <row r="8" spans="1:10" ht="50" x14ac:dyDescent="0.25">
      <c r="A8" s="3" t="s">
        <v>10</v>
      </c>
      <c r="B8" s="3" t="s">
        <v>2</v>
      </c>
      <c r="C8" s="3" t="s">
        <v>43</v>
      </c>
      <c r="D8" s="3" t="s">
        <v>47</v>
      </c>
      <c r="E8" s="3" t="s">
        <v>48</v>
      </c>
      <c r="F8" s="3" t="s">
        <v>49</v>
      </c>
      <c r="G8" s="3" t="s">
        <v>50</v>
      </c>
      <c r="H8" s="3" t="s">
        <v>51</v>
      </c>
      <c r="I8" s="3" t="s">
        <v>52</v>
      </c>
      <c r="J8" s="3" t="s">
        <v>53</v>
      </c>
    </row>
    <row r="9" spans="1:10" x14ac:dyDescent="0.25">
      <c r="A9" s="428" t="s">
        <v>472</v>
      </c>
      <c r="B9" s="255" t="s">
        <v>54</v>
      </c>
      <c r="C9" s="412">
        <v>40589965.954444468</v>
      </c>
      <c r="D9" s="412">
        <v>-2047499.1430861428</v>
      </c>
      <c r="E9" s="413">
        <v>-4.8021127391194879E-2</v>
      </c>
      <c r="F9" s="414">
        <v>106044024.58235575</v>
      </c>
      <c r="G9" s="414">
        <v>-1751996.2507100254</v>
      </c>
      <c r="H9" s="413">
        <v>-1.6252884263911634E-2</v>
      </c>
      <c r="I9" s="415">
        <v>89.61079092201571</v>
      </c>
      <c r="J9" s="415">
        <v>-4.5844383928236851</v>
      </c>
    </row>
    <row r="10" spans="1:10" x14ac:dyDescent="0.25">
      <c r="A10" s="428" t="s">
        <v>472</v>
      </c>
      <c r="B10" s="265" t="s">
        <v>55</v>
      </c>
      <c r="C10" s="416">
        <v>53438851.697642006</v>
      </c>
      <c r="D10" s="416">
        <v>659653.74282749742</v>
      </c>
      <c r="E10" s="417">
        <v>1.2498366181923459E-2</v>
      </c>
      <c r="F10" s="418">
        <v>128360479.77078186</v>
      </c>
      <c r="G10" s="418">
        <v>3950682.8853306323</v>
      </c>
      <c r="H10" s="417">
        <v>3.1755400171323923E-2</v>
      </c>
      <c r="I10" s="419">
        <v>98.187217615855459</v>
      </c>
      <c r="J10" s="419">
        <v>1.1459346473669996</v>
      </c>
    </row>
    <row r="11" spans="1:10" x14ac:dyDescent="0.25">
      <c r="A11" s="428" t="s">
        <v>472</v>
      </c>
      <c r="B11" s="255" t="s">
        <v>56</v>
      </c>
      <c r="C11" s="412">
        <v>48728951.811778873</v>
      </c>
      <c r="D11" s="412">
        <v>918653.63990122825</v>
      </c>
      <c r="E11" s="413">
        <v>1.9214555755303505E-2</v>
      </c>
      <c r="F11" s="414">
        <v>114677373.52377796</v>
      </c>
      <c r="G11" s="414">
        <v>1713043.9769665003</v>
      </c>
      <c r="H11" s="413">
        <v>1.5164468145288547E-2</v>
      </c>
      <c r="I11" s="415">
        <v>104.19750952692846</v>
      </c>
      <c r="J11" s="415">
        <v>1.8946839842453755</v>
      </c>
    </row>
    <row r="12" spans="1:10" x14ac:dyDescent="0.25">
      <c r="A12" s="428" t="s">
        <v>472</v>
      </c>
      <c r="B12" s="265" t="s">
        <v>57</v>
      </c>
      <c r="C12" s="416">
        <v>68072318.707140386</v>
      </c>
      <c r="D12" s="416">
        <v>527291.95602822304</v>
      </c>
      <c r="E12" s="417">
        <v>7.8065252379153271E-3</v>
      </c>
      <c r="F12" s="418">
        <v>162476949.34985963</v>
      </c>
      <c r="G12" s="418">
        <v>-615781.97559028864</v>
      </c>
      <c r="H12" s="417">
        <v>-3.7756555463008459E-3</v>
      </c>
      <c r="I12" s="419">
        <v>102.91727150082733</v>
      </c>
      <c r="J12" s="419">
        <v>0.72759948242162409</v>
      </c>
    </row>
    <row r="13" spans="1:10" x14ac:dyDescent="0.25">
      <c r="A13" s="428" t="s">
        <v>472</v>
      </c>
      <c r="B13" s="255" t="s">
        <v>58</v>
      </c>
      <c r="C13" s="412">
        <v>25047665.51746545</v>
      </c>
      <c r="D13" s="412">
        <v>-122931.39950664341</v>
      </c>
      <c r="E13" s="413">
        <v>-4.8839286534262888E-3</v>
      </c>
      <c r="F13" s="414">
        <v>60057452.063091427</v>
      </c>
      <c r="G13" s="414">
        <v>434508.52749294043</v>
      </c>
      <c r="H13" s="413">
        <v>7.2876061081001923E-3</v>
      </c>
      <c r="I13" s="415">
        <v>100.13696468583824</v>
      </c>
      <c r="J13" s="415">
        <v>-0.56004878786977486</v>
      </c>
    </row>
    <row r="14" spans="1:10" x14ac:dyDescent="0.25">
      <c r="A14" s="428" t="s">
        <v>472</v>
      </c>
      <c r="B14" s="265" t="s">
        <v>59</v>
      </c>
      <c r="C14" s="416">
        <v>39880544.299520567</v>
      </c>
      <c r="D14" s="416">
        <v>1257857.3909488916</v>
      </c>
      <c r="E14" s="417">
        <v>3.2567837497337111E-2</v>
      </c>
      <c r="F14" s="418">
        <v>93850829.749821782</v>
      </c>
      <c r="G14" s="418">
        <v>2664165.0956540555</v>
      </c>
      <c r="H14" s="417">
        <v>2.9216608653887075E-2</v>
      </c>
      <c r="I14" s="419">
        <v>83.069857008766363</v>
      </c>
      <c r="J14" s="419">
        <v>2.5652421253173117</v>
      </c>
    </row>
    <row r="15" spans="1:10" x14ac:dyDescent="0.25">
      <c r="A15" s="428" t="s">
        <v>472</v>
      </c>
      <c r="B15" s="255" t="s">
        <v>60</v>
      </c>
      <c r="C15" s="412">
        <v>55785449.598806515</v>
      </c>
      <c r="D15" s="412">
        <v>866587.02359291166</v>
      </c>
      <c r="E15" s="413">
        <v>1.5779405890027048E-2</v>
      </c>
      <c r="F15" s="414">
        <v>131003961.7653479</v>
      </c>
      <c r="G15" s="414">
        <v>2268778.8165124357</v>
      </c>
      <c r="H15" s="413">
        <v>1.7623611234654783E-2</v>
      </c>
      <c r="I15" s="415">
        <v>104.42948644103896</v>
      </c>
      <c r="J15" s="415">
        <v>1.5521655306876312</v>
      </c>
    </row>
    <row r="16" spans="1:10" x14ac:dyDescent="0.25">
      <c r="A16" s="428" t="s">
        <v>472</v>
      </c>
      <c r="B16" s="265" t="s">
        <v>61</v>
      </c>
      <c r="C16" s="416">
        <v>50748609.383520231</v>
      </c>
      <c r="D16" s="416">
        <v>-1799226.4170271605</v>
      </c>
      <c r="E16" s="417">
        <v>-3.4239781517480077E-2</v>
      </c>
      <c r="F16" s="418">
        <v>121025305.88428064</v>
      </c>
      <c r="G16" s="418">
        <v>-4962229.2191778123</v>
      </c>
      <c r="H16" s="417">
        <v>-3.938666801523602E-2</v>
      </c>
      <c r="I16" s="419">
        <v>117.41589540454503</v>
      </c>
      <c r="J16" s="419">
        <v>-4.2456950793551869</v>
      </c>
    </row>
    <row r="17" spans="1:10" x14ac:dyDescent="0.25">
      <c r="A17" s="428" t="s">
        <v>472</v>
      </c>
      <c r="B17" s="255" t="s">
        <v>62</v>
      </c>
      <c r="C17" s="412">
        <v>40521129.693970367</v>
      </c>
      <c r="D17" s="412">
        <v>-2049474.639502123</v>
      </c>
      <c r="E17" s="413">
        <v>-4.8142953843167746E-2</v>
      </c>
      <c r="F17" s="414">
        <v>105758105.80661331</v>
      </c>
      <c r="G17" s="414">
        <v>-1771580.7166293859</v>
      </c>
      <c r="H17" s="413">
        <v>-1.6475270912711684E-2</v>
      </c>
      <c r="I17" s="415">
        <v>90.064958967390154</v>
      </c>
      <c r="J17" s="415">
        <v>-4.6498752483590948</v>
      </c>
    </row>
    <row r="18" spans="1:10" x14ac:dyDescent="0.25">
      <c r="A18" s="428" t="s">
        <v>472</v>
      </c>
      <c r="B18" s="265" t="s">
        <v>63</v>
      </c>
      <c r="C18" s="416">
        <v>53341998.086933076</v>
      </c>
      <c r="D18" s="416">
        <v>674724.41006632149</v>
      </c>
      <c r="E18" s="417">
        <v>1.2811075321764438E-2</v>
      </c>
      <c r="F18" s="418">
        <v>127977996.83115716</v>
      </c>
      <c r="G18" s="418">
        <v>3996760.6860020906</v>
      </c>
      <c r="H18" s="417">
        <v>3.2236819137072908E-2</v>
      </c>
      <c r="I18" s="419">
        <v>98.673334087146273</v>
      </c>
      <c r="J18" s="419">
        <v>1.150741523690769</v>
      </c>
    </row>
    <row r="19" spans="1:10" x14ac:dyDescent="0.25">
      <c r="A19" s="428" t="s">
        <v>472</v>
      </c>
      <c r="B19" s="255" t="s">
        <v>64</v>
      </c>
      <c r="C19" s="412">
        <v>48540352.256478205</v>
      </c>
      <c r="D19" s="412">
        <v>953917.4771637544</v>
      </c>
      <c r="E19" s="413">
        <v>2.0045995914331805E-2</v>
      </c>
      <c r="F19" s="414">
        <v>114211364.82642202</v>
      </c>
      <c r="G19" s="414">
        <v>1778179.9830325842</v>
      </c>
      <c r="H19" s="413">
        <v>1.5815437279566961E-2</v>
      </c>
      <c r="I19" s="415">
        <v>104.49749515259114</v>
      </c>
      <c r="J19" s="415">
        <v>1.9511935176039685</v>
      </c>
    </row>
    <row r="20" spans="1:10" x14ac:dyDescent="0.25">
      <c r="A20" s="428" t="s">
        <v>472</v>
      </c>
      <c r="B20" s="265" t="s">
        <v>65</v>
      </c>
      <c r="C20" s="416">
        <v>66371288.933875993</v>
      </c>
      <c r="D20" s="416">
        <v>685715.2413353771</v>
      </c>
      <c r="E20" s="417">
        <v>1.0439358336810086E-2</v>
      </c>
      <c r="F20" s="418">
        <v>158169692.8718572</v>
      </c>
      <c r="G20" s="418">
        <v>-274864.54664218426</v>
      </c>
      <c r="H20" s="417">
        <v>-1.7347679915327412E-3</v>
      </c>
      <c r="I20" s="419">
        <v>101.02541870038884</v>
      </c>
      <c r="J20" s="419">
        <v>0.94380903288467266</v>
      </c>
    </row>
    <row r="21" spans="1:10" x14ac:dyDescent="0.25">
      <c r="A21" s="428" t="s">
        <v>472</v>
      </c>
      <c r="B21" s="255" t="s">
        <v>66</v>
      </c>
      <c r="C21" s="412">
        <v>24961590.715699565</v>
      </c>
      <c r="D21" s="412">
        <v>-99919.427114542574</v>
      </c>
      <c r="E21" s="413">
        <v>-3.986967526902703E-3</v>
      </c>
      <c r="F21" s="414">
        <v>59721071.02206789</v>
      </c>
      <c r="G21" s="414">
        <v>510890.39947660267</v>
      </c>
      <c r="H21" s="413">
        <v>8.6284215671126579E-3</v>
      </c>
      <c r="I21" s="415">
        <v>100.46900780310297</v>
      </c>
      <c r="J21" s="415">
        <v>-0.50299469456196277</v>
      </c>
    </row>
    <row r="22" spans="1:10" x14ac:dyDescent="0.25">
      <c r="A22" s="428" t="s">
        <v>472</v>
      </c>
      <c r="B22" s="265" t="s">
        <v>67</v>
      </c>
      <c r="C22" s="416">
        <v>39733957.258727103</v>
      </c>
      <c r="D22" s="416">
        <v>1155834.4372161105</v>
      </c>
      <c r="E22" s="417">
        <v>2.9960878152723965E-2</v>
      </c>
      <c r="F22" s="418">
        <v>93700977.00236778</v>
      </c>
      <c r="G22" s="418">
        <v>2679507.0067603141</v>
      </c>
      <c r="H22" s="417">
        <v>2.9438186472813748E-2</v>
      </c>
      <c r="I22" s="419">
        <v>83.325301461126671</v>
      </c>
      <c r="J22" s="419">
        <v>2.3430136456658914</v>
      </c>
    </row>
    <row r="23" spans="1:10" x14ac:dyDescent="0.25">
      <c r="A23" s="428" t="s">
        <v>472</v>
      </c>
      <c r="B23" s="255" t="s">
        <v>68</v>
      </c>
      <c r="C23" s="412">
        <v>55665839.127263181</v>
      </c>
      <c r="D23" s="412">
        <v>843898.73851312697</v>
      </c>
      <c r="E23" s="413">
        <v>1.5393448909851108E-2</v>
      </c>
      <c r="F23" s="414">
        <v>130678626.33997887</v>
      </c>
      <c r="G23" s="414">
        <v>2233791.7906126082</v>
      </c>
      <c r="H23" s="413">
        <v>1.7391059737432078E-2</v>
      </c>
      <c r="I23" s="415">
        <v>104.91163424807264</v>
      </c>
      <c r="J23" s="415">
        <v>1.487195637976086</v>
      </c>
    </row>
    <row r="24" spans="1:10" x14ac:dyDescent="0.25">
      <c r="A24" s="428" t="s">
        <v>472</v>
      </c>
      <c r="B24" s="265" t="s">
        <v>69</v>
      </c>
      <c r="C24" s="416">
        <v>50583368.106490396</v>
      </c>
      <c r="D24" s="416">
        <v>-1785531.2079526633</v>
      </c>
      <c r="E24" s="417">
        <v>-3.4095259425477815E-2</v>
      </c>
      <c r="F24" s="418">
        <v>120395999.94016455</v>
      </c>
      <c r="G24" s="418">
        <v>-4929308.0152198821</v>
      </c>
      <c r="H24" s="417">
        <v>-3.9332103751739483E-2</v>
      </c>
      <c r="I24" s="419">
        <v>117.82655477080321</v>
      </c>
      <c r="J24" s="419">
        <v>-4.2810630356398178</v>
      </c>
    </row>
    <row r="25" spans="1:10" x14ac:dyDescent="0.25">
      <c r="A25" s="428" t="s">
        <v>472</v>
      </c>
      <c r="B25" s="255" t="s">
        <v>70</v>
      </c>
      <c r="C25" s="412">
        <v>21996429.003813155</v>
      </c>
      <c r="D25" s="412">
        <v>-1114691.6394734196</v>
      </c>
      <c r="E25" s="413">
        <v>-4.8231829891694174E-2</v>
      </c>
      <c r="F25" s="414">
        <v>66446052.464126416</v>
      </c>
      <c r="G25" s="414">
        <v>-569562.08070715517</v>
      </c>
      <c r="H25" s="413">
        <v>-8.4989458736682497E-3</v>
      </c>
      <c r="I25" s="415">
        <v>89.47035645029456</v>
      </c>
      <c r="J25" s="415">
        <v>-2.8788605683320441</v>
      </c>
    </row>
    <row r="26" spans="1:10" x14ac:dyDescent="0.25">
      <c r="A26" s="428" t="s">
        <v>472</v>
      </c>
      <c r="B26" s="265" t="s">
        <v>71</v>
      </c>
      <c r="C26" s="416">
        <v>31166814.541320372</v>
      </c>
      <c r="D26" s="416">
        <v>-70776.913822952658</v>
      </c>
      <c r="E26" s="417">
        <v>-2.2657609158051495E-3</v>
      </c>
      <c r="F26" s="418">
        <v>78805990.596971452</v>
      </c>
      <c r="G26" s="418">
        <v>1220443.7585345805</v>
      </c>
      <c r="H26" s="417">
        <v>1.5730297823072854E-2</v>
      </c>
      <c r="I26" s="419">
        <v>105.50562524472286</v>
      </c>
      <c r="J26" s="419">
        <v>1.6222704715184193</v>
      </c>
    </row>
    <row r="27" spans="1:10" x14ac:dyDescent="0.25">
      <c r="A27" s="428" t="s">
        <v>472</v>
      </c>
      <c r="B27" s="255" t="s">
        <v>72</v>
      </c>
      <c r="C27" s="412">
        <v>28100908.106050234</v>
      </c>
      <c r="D27" s="412">
        <v>-145950.9748307094</v>
      </c>
      <c r="E27" s="413">
        <v>-5.1669806689939981E-3</v>
      </c>
      <c r="F27" s="414">
        <v>70056177.083533227</v>
      </c>
      <c r="G27" s="414">
        <v>-78831.95622086525</v>
      </c>
      <c r="H27" s="413">
        <v>-1.1240029380502614E-3</v>
      </c>
      <c r="I27" s="415">
        <v>110.70723061058889</v>
      </c>
      <c r="J27" s="415">
        <v>1.3843612126009077</v>
      </c>
    </row>
    <row r="28" spans="1:10" x14ac:dyDescent="0.25">
      <c r="A28" s="428" t="s">
        <v>472</v>
      </c>
      <c r="B28" s="265" t="s">
        <v>73</v>
      </c>
      <c r="C28" s="416">
        <v>43036158.170333989</v>
      </c>
      <c r="D28" s="416">
        <v>-457565.2020682767</v>
      </c>
      <c r="E28" s="417">
        <v>-1.0520258248541029E-2</v>
      </c>
      <c r="F28" s="418">
        <v>110238699.16963544</v>
      </c>
      <c r="G28" s="418">
        <v>-1680792.2173909992</v>
      </c>
      <c r="H28" s="417">
        <v>-1.5017868617528711E-2</v>
      </c>
      <c r="I28" s="419">
        <v>119.8771964798059</v>
      </c>
      <c r="J28" s="419">
        <v>0.85858004885692196</v>
      </c>
    </row>
    <row r="29" spans="1:10" x14ac:dyDescent="0.25">
      <c r="A29" s="428" t="s">
        <v>472</v>
      </c>
      <c r="B29" s="255" t="s">
        <v>74</v>
      </c>
      <c r="C29" s="412">
        <v>11000119.565052876</v>
      </c>
      <c r="D29" s="412">
        <v>-148300.54392478615</v>
      </c>
      <c r="E29" s="413">
        <v>-1.3302382084198806E-2</v>
      </c>
      <c r="F29" s="414">
        <v>28732794.548973929</v>
      </c>
      <c r="G29" s="414">
        <v>-382117.80094549432</v>
      </c>
      <c r="H29" s="413">
        <v>-1.3124470249231296E-2</v>
      </c>
      <c r="I29" s="415">
        <v>81.023301659159671</v>
      </c>
      <c r="J29" s="415">
        <v>0.35348248418809192</v>
      </c>
    </row>
    <row r="30" spans="1:10" x14ac:dyDescent="0.25">
      <c r="A30" s="428" t="s">
        <v>472</v>
      </c>
      <c r="B30" s="265" t="s">
        <v>75</v>
      </c>
      <c r="C30" s="416">
        <v>16539943.594699815</v>
      </c>
      <c r="D30" s="416">
        <v>-1178.9922665152699</v>
      </c>
      <c r="E30" s="417">
        <v>-7.1276436065123138E-5</v>
      </c>
      <c r="F30" s="418">
        <v>42302035.191150397</v>
      </c>
      <c r="G30" s="418">
        <v>1031941.3825368732</v>
      </c>
      <c r="H30" s="417">
        <v>2.5004580491685136E-2</v>
      </c>
      <c r="I30" s="419">
        <v>63.474863097160416</v>
      </c>
      <c r="J30" s="419">
        <v>1.1131616710905305</v>
      </c>
    </row>
    <row r="31" spans="1:10" x14ac:dyDescent="0.25">
      <c r="A31" s="428" t="s">
        <v>472</v>
      </c>
      <c r="B31" s="255" t="s">
        <v>76</v>
      </c>
      <c r="C31" s="412">
        <v>29412746.815178573</v>
      </c>
      <c r="D31" s="412">
        <v>-683008.78154637665</v>
      </c>
      <c r="E31" s="413">
        <v>-2.2694521802293689E-2</v>
      </c>
      <c r="F31" s="414">
        <v>74113632.747055605</v>
      </c>
      <c r="G31" s="414">
        <v>-434011.5197416544</v>
      </c>
      <c r="H31" s="413">
        <v>-5.8219347373121297E-3</v>
      </c>
      <c r="I31" s="415">
        <v>101.4432494216605</v>
      </c>
      <c r="J31" s="415">
        <v>-0.52807160201706438</v>
      </c>
    </row>
    <row r="32" spans="1:10" x14ac:dyDescent="0.25">
      <c r="A32" s="428" t="s">
        <v>472</v>
      </c>
      <c r="B32" s="265" t="s">
        <v>77</v>
      </c>
      <c r="C32" s="416">
        <v>26243130.381541826</v>
      </c>
      <c r="D32" s="416">
        <v>-1097407.3163091317</v>
      </c>
      <c r="E32" s="417">
        <v>-4.0138468688397121E-2</v>
      </c>
      <c r="F32" s="418">
        <v>69462551.797829062</v>
      </c>
      <c r="G32" s="418">
        <v>-1518246.3740964532</v>
      </c>
      <c r="H32" s="417">
        <v>-2.1389536511255428E-2</v>
      </c>
      <c r="I32" s="419">
        <v>111.86745272598466</v>
      </c>
      <c r="J32" s="419">
        <v>-2.6259305999343212</v>
      </c>
    </row>
    <row r="33" spans="1:10" x14ac:dyDescent="0.25">
      <c r="A33" s="428" t="s">
        <v>472</v>
      </c>
      <c r="B33" s="265" t="s">
        <v>78</v>
      </c>
      <c r="C33" s="412">
        <v>68836.260474081646</v>
      </c>
      <c r="D33" s="412">
        <v>1975.4964159572264</v>
      </c>
      <c r="E33" s="413">
        <v>2.9546422984934151E-2</v>
      </c>
      <c r="F33" s="414">
        <v>285918.77574244858</v>
      </c>
      <c r="G33" s="414">
        <v>19584.465919327457</v>
      </c>
      <c r="H33" s="413">
        <v>7.3533394673536284E-2</v>
      </c>
      <c r="I33" s="415">
        <v>22.580988314641605</v>
      </c>
      <c r="J33" s="415">
        <v>1.6159203164397624</v>
      </c>
    </row>
    <row r="34" spans="1:10" x14ac:dyDescent="0.25">
      <c r="A34" s="428" t="s">
        <v>472</v>
      </c>
      <c r="B34" s="255" t="s">
        <v>79</v>
      </c>
      <c r="C34" s="416">
        <v>96853.610708895969</v>
      </c>
      <c r="D34" s="416">
        <v>-15070.667238833688</v>
      </c>
      <c r="E34" s="417">
        <v>-0.1346505647851659</v>
      </c>
      <c r="F34" s="418">
        <v>382482.93962466123</v>
      </c>
      <c r="G34" s="418">
        <v>-46077.80067155807</v>
      </c>
      <c r="H34" s="417">
        <v>-0.10751754964700989</v>
      </c>
      <c r="I34" s="419">
        <v>26.442207268525497</v>
      </c>
      <c r="J34" s="419">
        <v>-2.7660371336072984</v>
      </c>
    </row>
    <row r="35" spans="1:10" x14ac:dyDescent="0.25">
      <c r="A35" s="428" t="s">
        <v>472</v>
      </c>
      <c r="B35" s="265" t="s">
        <v>80</v>
      </c>
      <c r="C35" s="412">
        <v>188599.55530067146</v>
      </c>
      <c r="D35" s="412">
        <v>-35263.837262520217</v>
      </c>
      <c r="E35" s="413">
        <v>-0.15752391160857626</v>
      </c>
      <c r="F35" s="414">
        <v>466008.69735597254</v>
      </c>
      <c r="G35" s="414">
        <v>-65136.006065998168</v>
      </c>
      <c r="H35" s="413">
        <v>-0.12263325915960518</v>
      </c>
      <c r="I35" s="415">
        <v>59.923198557649179</v>
      </c>
      <c r="J35" s="415">
        <v>-8.0654904459926016</v>
      </c>
    </row>
    <row r="36" spans="1:10" x14ac:dyDescent="0.25">
      <c r="A36" s="428" t="s">
        <v>472</v>
      </c>
      <c r="B36" s="255" t="s">
        <v>81</v>
      </c>
      <c r="C36" s="416">
        <v>1701029.7732644081</v>
      </c>
      <c r="D36" s="416">
        <v>-158423.28530708817</v>
      </c>
      <c r="E36" s="417">
        <v>-8.5198862416454357E-2</v>
      </c>
      <c r="F36" s="418">
        <v>4307256.4780024234</v>
      </c>
      <c r="G36" s="418">
        <v>-340917.42894806433</v>
      </c>
      <c r="H36" s="417">
        <v>-7.3344379055672843E-2</v>
      </c>
      <c r="I36" s="419">
        <v>382.13224725064578</v>
      </c>
      <c r="J36" s="419">
        <v>-17.155750344951059</v>
      </c>
    </row>
    <row r="37" spans="1:10" x14ac:dyDescent="0.25">
      <c r="A37" s="428" t="s">
        <v>472</v>
      </c>
      <c r="B37" s="265" t="s">
        <v>82</v>
      </c>
      <c r="C37" s="412">
        <v>86074.801765858298</v>
      </c>
      <c r="D37" s="412">
        <v>-23011.97239212635</v>
      </c>
      <c r="E37" s="413">
        <v>-0.21095107605619834</v>
      </c>
      <c r="F37" s="414">
        <v>336381.04102354526</v>
      </c>
      <c r="G37" s="414">
        <v>-76381.8719836378</v>
      </c>
      <c r="H37" s="413">
        <v>-0.18505022999076609</v>
      </c>
      <c r="I37" s="415">
        <v>51.131349178372574</v>
      </c>
      <c r="J37" s="415">
        <v>-10.8102742876397</v>
      </c>
    </row>
    <row r="38" spans="1:10" x14ac:dyDescent="0.25">
      <c r="A38" s="428" t="s">
        <v>472</v>
      </c>
      <c r="B38" s="255" t="s">
        <v>83</v>
      </c>
      <c r="C38" s="416">
        <v>146587.04079344627</v>
      </c>
      <c r="D38" s="416">
        <v>102022.95373275908</v>
      </c>
      <c r="E38" s="417">
        <v>2.2893536132317629</v>
      </c>
      <c r="F38" s="418">
        <v>149852.74745401621</v>
      </c>
      <c r="G38" s="418">
        <v>-15341.91110628235</v>
      </c>
      <c r="H38" s="417">
        <v>-9.2871714134039746E-2</v>
      </c>
      <c r="I38" s="419">
        <v>45.369293542781854</v>
      </c>
      <c r="J38" s="419">
        <v>32.185186619434972</v>
      </c>
    </row>
    <row r="39" spans="1:10" x14ac:dyDescent="0.25">
      <c r="A39" s="428" t="s">
        <v>472</v>
      </c>
      <c r="B39" s="265" t="s">
        <v>84</v>
      </c>
      <c r="C39" s="412">
        <v>119610.4715433174</v>
      </c>
      <c r="D39" s="412">
        <v>22688.285079729103</v>
      </c>
      <c r="E39" s="413">
        <v>0.23408763161005072</v>
      </c>
      <c r="F39" s="414">
        <v>325335.42536901234</v>
      </c>
      <c r="G39" s="414">
        <v>34987.025899702858</v>
      </c>
      <c r="H39" s="413">
        <v>0.12050015072806031</v>
      </c>
      <c r="I39" s="415">
        <v>33.270203743377543</v>
      </c>
      <c r="J39" s="415">
        <v>7.5005416356429571</v>
      </c>
    </row>
    <row r="40" spans="1:10" x14ac:dyDescent="0.25">
      <c r="A40" s="428" t="s">
        <v>472</v>
      </c>
      <c r="B40" s="255" t="s">
        <v>85</v>
      </c>
      <c r="C40" s="416">
        <v>165241.27702980203</v>
      </c>
      <c r="D40" s="416">
        <v>-13695.209074553684</v>
      </c>
      <c r="E40" s="417">
        <v>-7.65367051332764E-2</v>
      </c>
      <c r="F40" s="418">
        <v>629305.9441161179</v>
      </c>
      <c r="G40" s="418">
        <v>-32921.203957877937</v>
      </c>
      <c r="H40" s="417">
        <v>-4.9712857670702729E-2</v>
      </c>
      <c r="I40" s="419">
        <v>56.807456436843204</v>
      </c>
      <c r="J40" s="419">
        <v>-1.9935784128766301</v>
      </c>
    </row>
    <row r="41" spans="1:10" x14ac:dyDescent="0.25">
      <c r="A41" s="428" t="s">
        <v>472</v>
      </c>
      <c r="B41" s="265" t="s">
        <v>86</v>
      </c>
      <c r="C41" s="412">
        <v>357723095.2358861</v>
      </c>
      <c r="D41" s="412">
        <v>1493856.7748814225</v>
      </c>
      <c r="E41" s="413">
        <v>4.1935265654645315E-3</v>
      </c>
      <c r="F41" s="414">
        <v>844167782.42330086</v>
      </c>
      <c r="G41" s="414">
        <v>4792939.09521842</v>
      </c>
      <c r="H41" s="413">
        <v>5.7101295485752681E-3</v>
      </c>
      <c r="I41" s="420"/>
      <c r="J41" s="420"/>
    </row>
    <row r="42" spans="1:10" x14ac:dyDescent="0.25">
      <c r="A42" s="428" t="s">
        <v>472</v>
      </c>
      <c r="B42" s="255" t="s">
        <v>87</v>
      </c>
      <c r="C42" s="416">
        <v>22175183.545612719</v>
      </c>
      <c r="D42" s="416">
        <v>745501.3238892667</v>
      </c>
      <c r="E42" s="417">
        <v>3.4788258462066492E-2</v>
      </c>
      <c r="F42" s="418">
        <v>49172006.234185651</v>
      </c>
      <c r="G42" s="418">
        <v>2776316.9274674952</v>
      </c>
      <c r="H42" s="417">
        <v>5.9839975845891374E-2</v>
      </c>
      <c r="I42" s="421"/>
      <c r="J42" s="421"/>
    </row>
    <row r="43" spans="1:10" x14ac:dyDescent="0.25">
      <c r="A43" s="428" t="s">
        <v>472</v>
      </c>
      <c r="B43" s="265" t="s">
        <v>88</v>
      </c>
      <c r="C43" s="412">
        <v>20439444.150427993</v>
      </c>
      <c r="D43" s="412">
        <v>1099868.4519945085</v>
      </c>
      <c r="E43" s="413">
        <v>5.687138482999906E-2</v>
      </c>
      <c r="F43" s="414">
        <v>44155187.742888719</v>
      </c>
      <c r="G43" s="414">
        <v>1857011.9392533302</v>
      </c>
      <c r="H43" s="413">
        <v>4.3902884792817148E-2</v>
      </c>
      <c r="I43" s="420"/>
      <c r="J43" s="420"/>
    </row>
    <row r="44" spans="1:10" x14ac:dyDescent="0.25">
      <c r="A44" s="428" t="s">
        <v>472</v>
      </c>
      <c r="B44" s="255" t="s">
        <v>89</v>
      </c>
      <c r="C44" s="416">
        <v>23335130.763542004</v>
      </c>
      <c r="D44" s="416">
        <v>1143280.4434036463</v>
      </c>
      <c r="E44" s="417">
        <v>5.1518031480509666E-2</v>
      </c>
      <c r="F44" s="418">
        <v>47930993.702221751</v>
      </c>
      <c r="G44" s="418">
        <v>1405927.6707488298</v>
      </c>
      <c r="H44" s="417">
        <v>3.0218714139981201E-2</v>
      </c>
      <c r="I44" s="421"/>
      <c r="J44" s="421"/>
    </row>
    <row r="45" spans="1:10" x14ac:dyDescent="0.25">
      <c r="A45" s="428" t="s">
        <v>472</v>
      </c>
      <c r="B45" s="265" t="s">
        <v>90</v>
      </c>
      <c r="C45" s="412">
        <v>13961471.150646714</v>
      </c>
      <c r="D45" s="412">
        <v>48381.116810269654</v>
      </c>
      <c r="E45" s="413">
        <v>3.4773811347879901E-3</v>
      </c>
      <c r="F45" s="414">
        <v>30988276.47309396</v>
      </c>
      <c r="G45" s="414">
        <v>893008.2004220821</v>
      </c>
      <c r="H45" s="413">
        <v>2.967271108305692E-2</v>
      </c>
      <c r="I45" s="420"/>
      <c r="J45" s="420"/>
    </row>
    <row r="46" spans="1:10" x14ac:dyDescent="0.25">
      <c r="A46" s="428" t="s">
        <v>472</v>
      </c>
      <c r="B46" s="255" t="s">
        <v>91</v>
      </c>
      <c r="C46" s="416">
        <v>23194013.664027292</v>
      </c>
      <c r="D46" s="416">
        <v>1157013.4294826314</v>
      </c>
      <c r="E46" s="417">
        <v>5.2503218095397826E-2</v>
      </c>
      <c r="F46" s="418">
        <v>51398941.811217375</v>
      </c>
      <c r="G46" s="418">
        <v>1647565.6242234483</v>
      </c>
      <c r="H46" s="417">
        <v>3.3115980913391442E-2</v>
      </c>
      <c r="I46" s="421"/>
      <c r="J46" s="421"/>
    </row>
    <row r="47" spans="1:10" x14ac:dyDescent="0.25">
      <c r="A47" s="428" t="s">
        <v>472</v>
      </c>
      <c r="B47" s="265" t="s">
        <v>92</v>
      </c>
      <c r="C47" s="412">
        <v>26253092.3120846</v>
      </c>
      <c r="D47" s="412">
        <v>1526907.5200595111</v>
      </c>
      <c r="E47" s="413">
        <v>6.1752653428036458E-2</v>
      </c>
      <c r="F47" s="414">
        <v>56564993.592923343</v>
      </c>
      <c r="G47" s="414">
        <v>2667803.3103544265</v>
      </c>
      <c r="H47" s="413">
        <v>4.9498003446336057E-2</v>
      </c>
      <c r="I47" s="420"/>
      <c r="J47" s="420"/>
    </row>
    <row r="48" spans="1:10" x14ac:dyDescent="0.25">
      <c r="A48" s="428" t="s">
        <v>472</v>
      </c>
      <c r="B48" s="255" t="s">
        <v>93</v>
      </c>
      <c r="C48" s="416">
        <v>24340237.724948604</v>
      </c>
      <c r="D48" s="416">
        <v>-688123.89164347947</v>
      </c>
      <c r="E48" s="417">
        <v>-2.74937649609194E-2</v>
      </c>
      <c r="F48" s="418">
        <v>50933448.14233546</v>
      </c>
      <c r="G48" s="418">
        <v>-3411061.6411233842</v>
      </c>
      <c r="H48" s="417">
        <v>-6.2767364260255573E-2</v>
      </c>
      <c r="I48" s="421"/>
      <c r="J48" s="421"/>
    </row>
    <row r="49" spans="1:10" x14ac:dyDescent="0.25">
      <c r="A49" s="428" t="s">
        <v>473</v>
      </c>
      <c r="B49" s="265" t="s">
        <v>54</v>
      </c>
      <c r="C49" s="412">
        <v>457856169.05378139</v>
      </c>
      <c r="D49" s="412">
        <v>-3404663.4968830943</v>
      </c>
      <c r="E49" s="413">
        <v>-7.3812109258358264E-3</v>
      </c>
      <c r="F49" s="414">
        <v>1108376619.0631144</v>
      </c>
      <c r="G49" s="414">
        <v>25761534.531609535</v>
      </c>
      <c r="H49" s="413">
        <v>2.3795654521807891E-2</v>
      </c>
      <c r="I49" s="415">
        <v>89.880698303910336</v>
      </c>
      <c r="J49" s="415">
        <v>-2.479694604459695</v>
      </c>
    </row>
    <row r="50" spans="1:10" x14ac:dyDescent="0.25">
      <c r="A50" s="428" t="s">
        <v>473</v>
      </c>
      <c r="B50" s="255" t="s">
        <v>55</v>
      </c>
      <c r="C50" s="416">
        <v>592564905.44075358</v>
      </c>
      <c r="D50" s="416">
        <v>11534589.152415633</v>
      </c>
      <c r="E50" s="417">
        <v>1.9851957512474375E-2</v>
      </c>
      <c r="F50" s="418">
        <v>1348326512.1548028</v>
      </c>
      <c r="G50" s="418">
        <v>65459323.477931499</v>
      </c>
      <c r="H50" s="417">
        <v>5.1025799128470342E-2</v>
      </c>
      <c r="I50" s="419">
        <v>96.812070224058715</v>
      </c>
      <c r="J50" s="419">
        <v>-1.4422013125482636E-2</v>
      </c>
    </row>
    <row r="51" spans="1:10" x14ac:dyDescent="0.25">
      <c r="A51" s="428" t="s">
        <v>473</v>
      </c>
      <c r="B51" s="265" t="s">
        <v>56</v>
      </c>
      <c r="C51" s="412">
        <v>544007626.62924325</v>
      </c>
      <c r="D51" s="412">
        <v>17785024.077976525</v>
      </c>
      <c r="E51" s="413">
        <v>3.3797529774946974E-2</v>
      </c>
      <c r="F51" s="414">
        <v>1241370286.1819596</v>
      </c>
      <c r="G51" s="414">
        <v>58018591.311706305</v>
      </c>
      <c r="H51" s="413">
        <v>4.9029034701359567E-2</v>
      </c>
      <c r="I51" s="415">
        <v>103.43582954674935</v>
      </c>
      <c r="J51" s="415">
        <v>1.3801127895336691</v>
      </c>
    </row>
    <row r="52" spans="1:10" x14ac:dyDescent="0.25">
      <c r="A52" s="428" t="s">
        <v>473</v>
      </c>
      <c r="B52" s="255" t="s">
        <v>57</v>
      </c>
      <c r="C52" s="416">
        <v>780663132.94235861</v>
      </c>
      <c r="D52" s="416">
        <v>11629490.715725064</v>
      </c>
      <c r="E52" s="417">
        <v>1.5122213226008471E-2</v>
      </c>
      <c r="F52" s="418">
        <v>1803813530.9180896</v>
      </c>
      <c r="G52" s="418">
        <v>49543872.970606327</v>
      </c>
      <c r="H52" s="417">
        <v>2.8241879887823663E-2</v>
      </c>
      <c r="I52" s="419">
        <v>104.94871715302313</v>
      </c>
      <c r="J52" s="419">
        <v>-0.50469301055770188</v>
      </c>
    </row>
    <row r="53" spans="1:10" x14ac:dyDescent="0.25">
      <c r="A53" s="428" t="s">
        <v>473</v>
      </c>
      <c r="B53" s="265" t="s">
        <v>58</v>
      </c>
      <c r="C53" s="412">
        <v>275039594.02103573</v>
      </c>
      <c r="D53" s="412">
        <v>3344173.8740771413</v>
      </c>
      <c r="E53" s="413">
        <v>1.230853973272091E-2</v>
      </c>
      <c r="F53" s="414">
        <v>636721924.45838225</v>
      </c>
      <c r="G53" s="414">
        <v>29919702.973440647</v>
      </c>
      <c r="H53" s="413">
        <v>4.9307174420394131E-2</v>
      </c>
      <c r="I53" s="415">
        <v>97.772817538916073</v>
      </c>
      <c r="J53" s="415">
        <v>-0.74324720374866615</v>
      </c>
    </row>
    <row r="54" spans="1:10" x14ac:dyDescent="0.25">
      <c r="A54" s="428" t="s">
        <v>473</v>
      </c>
      <c r="B54" s="255" t="s">
        <v>59</v>
      </c>
      <c r="C54" s="416">
        <v>447159137.62089628</v>
      </c>
      <c r="D54" s="416">
        <v>20886959.959804177</v>
      </c>
      <c r="E54" s="417">
        <v>4.8999116185364469E-2</v>
      </c>
      <c r="F54" s="418">
        <v>1017042668.5995477</v>
      </c>
      <c r="G54" s="418">
        <v>53381665.782840729</v>
      </c>
      <c r="H54" s="417">
        <v>5.5394651881533259E-2</v>
      </c>
      <c r="I54" s="419">
        <v>82.820956154492322</v>
      </c>
      <c r="J54" s="419">
        <v>2.2892420174630246</v>
      </c>
    </row>
    <row r="55" spans="1:10" x14ac:dyDescent="0.25">
      <c r="A55" s="428" t="s">
        <v>473</v>
      </c>
      <c r="B55" s="265" t="s">
        <v>60</v>
      </c>
      <c r="C55" s="412">
        <v>629788326.01186812</v>
      </c>
      <c r="D55" s="412">
        <v>20201722.844548702</v>
      </c>
      <c r="E55" s="413">
        <v>3.3140037427961212E-2</v>
      </c>
      <c r="F55" s="414">
        <v>1440885212.0414276</v>
      </c>
      <c r="G55" s="414">
        <v>63169372.619770527</v>
      </c>
      <c r="H55" s="413">
        <v>4.585079942630841E-2</v>
      </c>
      <c r="I55" s="415">
        <v>104.83168225778519</v>
      </c>
      <c r="J55" s="415">
        <v>1.3329122982158879</v>
      </c>
    </row>
    <row r="56" spans="1:10" x14ac:dyDescent="0.25">
      <c r="A56" s="428" t="s">
        <v>473</v>
      </c>
      <c r="B56" s="255" t="s">
        <v>61</v>
      </c>
      <c r="C56" s="416">
        <v>572242099.91260052</v>
      </c>
      <c r="D56" s="416">
        <v>2339164.2653433084</v>
      </c>
      <c r="E56" s="417">
        <v>4.1044959045291526E-3</v>
      </c>
      <c r="F56" s="418">
        <v>1297006176.3830469</v>
      </c>
      <c r="G56" s="418">
        <v>24180645.397693872</v>
      </c>
      <c r="H56" s="417">
        <v>1.8997611855706979E-2</v>
      </c>
      <c r="I56" s="419">
        <v>117.72760206562877</v>
      </c>
      <c r="J56" s="419">
        <v>-1.8641454580468775</v>
      </c>
    </row>
    <row r="57" spans="1:10" x14ac:dyDescent="0.25">
      <c r="A57" s="428" t="s">
        <v>473</v>
      </c>
      <c r="B57" s="265" t="s">
        <v>62</v>
      </c>
      <c r="C57" s="412">
        <v>457000948.14004195</v>
      </c>
      <c r="D57" s="412">
        <v>-3425276.6472503543</v>
      </c>
      <c r="E57" s="413">
        <v>-7.4393604509229759E-3</v>
      </c>
      <c r="F57" s="414">
        <v>1105007929.6249993</v>
      </c>
      <c r="G57" s="414">
        <v>25591196.971565485</v>
      </c>
      <c r="H57" s="413">
        <v>2.3708356742494559E-2</v>
      </c>
      <c r="I57" s="415">
        <v>90.394869202811847</v>
      </c>
      <c r="J57" s="415">
        <v>-2.5577840467066437</v>
      </c>
    </row>
    <row r="58" spans="1:10" x14ac:dyDescent="0.25">
      <c r="A58" s="428" t="s">
        <v>473</v>
      </c>
      <c r="B58" s="255" t="s">
        <v>63</v>
      </c>
      <c r="C58" s="416">
        <v>591320816.45796466</v>
      </c>
      <c r="D58" s="416">
        <v>11714200.663331747</v>
      </c>
      <c r="E58" s="417">
        <v>2.0210605510897654E-2</v>
      </c>
      <c r="F58" s="418">
        <v>1343629209.636374</v>
      </c>
      <c r="G58" s="418">
        <v>65990452.34402895</v>
      </c>
      <c r="H58" s="417">
        <v>5.1650321319212482E-2</v>
      </c>
      <c r="I58" s="419">
        <v>97.343298873987379</v>
      </c>
      <c r="J58" s="419">
        <v>-4.1525480665313808E-2</v>
      </c>
    </row>
    <row r="59" spans="1:10" x14ac:dyDescent="0.25">
      <c r="A59" s="428" t="s">
        <v>473</v>
      </c>
      <c r="B59" s="265" t="s">
        <v>64</v>
      </c>
      <c r="C59" s="412">
        <v>541533848.78986228</v>
      </c>
      <c r="D59" s="412">
        <v>18023763.549084961</v>
      </c>
      <c r="E59" s="413">
        <v>3.4428684484264165E-2</v>
      </c>
      <c r="F59" s="414">
        <v>1235448559.0094547</v>
      </c>
      <c r="G59" s="414">
        <v>58403554.36096859</v>
      </c>
      <c r="H59" s="413">
        <v>4.9618794634288671E-2</v>
      </c>
      <c r="I59" s="415">
        <v>103.74828656868105</v>
      </c>
      <c r="J59" s="415">
        <v>1.3823563726376875</v>
      </c>
    </row>
    <row r="60" spans="1:10" x14ac:dyDescent="0.25">
      <c r="A60" s="428" t="s">
        <v>473</v>
      </c>
      <c r="B60" s="255" t="s">
        <v>65</v>
      </c>
      <c r="C60" s="416">
        <v>758207475.14744782</v>
      </c>
      <c r="D60" s="416">
        <v>13275026.662503123</v>
      </c>
      <c r="E60" s="417">
        <v>1.7820443571094375E-2</v>
      </c>
      <c r="F60" s="418">
        <v>1748578153.1329947</v>
      </c>
      <c r="G60" s="418">
        <v>52855593.541316271</v>
      </c>
      <c r="H60" s="417">
        <v>3.1169953623807208E-2</v>
      </c>
      <c r="I60" s="419">
        <v>102.70482284879058</v>
      </c>
      <c r="J60" s="419">
        <v>-0.28509869573430535</v>
      </c>
    </row>
    <row r="61" spans="1:10" x14ac:dyDescent="0.25">
      <c r="A61" s="428" t="s">
        <v>473</v>
      </c>
      <c r="B61" s="265" t="s">
        <v>66</v>
      </c>
      <c r="C61" s="412">
        <v>273836415.88651741</v>
      </c>
      <c r="D61" s="412">
        <v>3441425.2978164554</v>
      </c>
      <c r="E61" s="413">
        <v>1.2727400349850501E-2</v>
      </c>
      <c r="F61" s="414">
        <v>632274709.96817684</v>
      </c>
      <c r="G61" s="414">
        <v>30182993.702706695</v>
      </c>
      <c r="H61" s="413">
        <v>5.0130225823267455E-2</v>
      </c>
      <c r="I61" s="415">
        <v>98.085187353357867</v>
      </c>
      <c r="J61" s="415">
        <v>-0.76691831651872633</v>
      </c>
    </row>
    <row r="62" spans="1:10" x14ac:dyDescent="0.25">
      <c r="A62" s="428" t="s">
        <v>473</v>
      </c>
      <c r="B62" s="255" t="s">
        <v>67</v>
      </c>
      <c r="C62" s="416">
        <v>446441963.20052564</v>
      </c>
      <c r="D62" s="416">
        <v>20789776.325448513</v>
      </c>
      <c r="E62" s="417">
        <v>4.8842169655174392E-2</v>
      </c>
      <c r="F62" s="418">
        <v>1015350851.2534107</v>
      </c>
      <c r="G62" s="418">
        <v>53880354.605299234</v>
      </c>
      <c r="H62" s="417">
        <v>5.6039529858833412E-2</v>
      </c>
      <c r="I62" s="419">
        <v>83.316775033867216</v>
      </c>
      <c r="J62" s="419">
        <v>2.2398311188806304</v>
      </c>
    </row>
    <row r="63" spans="1:10" x14ac:dyDescent="0.25">
      <c r="A63" s="428" t="s">
        <v>473</v>
      </c>
      <c r="B63" s="265" t="s">
        <v>68</v>
      </c>
      <c r="C63" s="412">
        <v>628457996.28780735</v>
      </c>
      <c r="D63" s="412">
        <v>20064888.386290193</v>
      </c>
      <c r="E63" s="413">
        <v>3.2980137555302762E-2</v>
      </c>
      <c r="F63" s="414">
        <v>1437245817.2509637</v>
      </c>
      <c r="G63" s="414">
        <v>62996613.344413996</v>
      </c>
      <c r="H63" s="413">
        <v>4.5840749381796858E-2</v>
      </c>
      <c r="I63" s="415">
        <v>105.4055593419442</v>
      </c>
      <c r="J63" s="415">
        <v>1.2585974421767503</v>
      </c>
    </row>
    <row r="64" spans="1:10" x14ac:dyDescent="0.25">
      <c r="A64" s="428" t="s">
        <v>473</v>
      </c>
      <c r="B64" s="255" t="s">
        <v>69</v>
      </c>
      <c r="C64" s="416">
        <v>570081815.59225464</v>
      </c>
      <c r="D64" s="416">
        <v>2427470.7191513777</v>
      </c>
      <c r="E64" s="417">
        <v>4.2763183988207268E-3</v>
      </c>
      <c r="F64" s="418">
        <v>1289166857.7031472</v>
      </c>
      <c r="G64" s="418">
        <v>24347519.736346006</v>
      </c>
      <c r="H64" s="417">
        <v>1.9249800351317112E-2</v>
      </c>
      <c r="I64" s="419">
        <v>118.17483169268942</v>
      </c>
      <c r="J64" s="419">
        <v>-1.9262253629798636</v>
      </c>
    </row>
    <row r="65" spans="1:10" x14ac:dyDescent="0.25">
      <c r="A65" s="428" t="s">
        <v>473</v>
      </c>
      <c r="B65" s="265" t="s">
        <v>70</v>
      </c>
      <c r="C65" s="412">
        <v>244211823.31355083</v>
      </c>
      <c r="D65" s="412">
        <v>-6247281.0799950659</v>
      </c>
      <c r="E65" s="413">
        <v>-2.4943317972497121E-2</v>
      </c>
      <c r="F65" s="414">
        <v>672870417.1863904</v>
      </c>
      <c r="G65" s="414">
        <v>8179557.4258288145</v>
      </c>
      <c r="H65" s="413">
        <v>1.230580698638657E-2</v>
      </c>
      <c r="I65" s="415">
        <v>88.297667096319316</v>
      </c>
      <c r="J65" s="415">
        <v>-3.054315537006957</v>
      </c>
    </row>
    <row r="66" spans="1:10" x14ac:dyDescent="0.25">
      <c r="A66" s="428" t="s">
        <v>473</v>
      </c>
      <c r="B66" s="255" t="s">
        <v>71</v>
      </c>
      <c r="C66" s="416">
        <v>344856839.40953714</v>
      </c>
      <c r="D66" s="416">
        <v>3988188.2988823652</v>
      </c>
      <c r="E66" s="417">
        <v>1.1700073579332164E-2</v>
      </c>
      <c r="F66" s="418">
        <v>820404640.09281063</v>
      </c>
      <c r="G66" s="418">
        <v>27131994.866134167</v>
      </c>
      <c r="H66" s="417">
        <v>3.4202609946774654E-2</v>
      </c>
      <c r="I66" s="419">
        <v>103.77138168567424</v>
      </c>
      <c r="J66" s="419">
        <v>0.29900404095592137</v>
      </c>
    </row>
    <row r="67" spans="1:10" x14ac:dyDescent="0.25">
      <c r="A67" s="428" t="s">
        <v>473</v>
      </c>
      <c r="B67" s="265" t="s">
        <v>72</v>
      </c>
      <c r="C67" s="412">
        <v>314551008.44252831</v>
      </c>
      <c r="D67" s="412">
        <v>5724859.2834023237</v>
      </c>
      <c r="E67" s="413">
        <v>1.853748233104616E-2</v>
      </c>
      <c r="F67" s="414">
        <v>756736797.41563702</v>
      </c>
      <c r="G67" s="414">
        <v>25730160.012529969</v>
      </c>
      <c r="H67" s="413">
        <v>3.5198257712044961E-2</v>
      </c>
      <c r="I67" s="415">
        <v>110.15450692137168</v>
      </c>
      <c r="J67" s="415">
        <v>1.0547291306463649</v>
      </c>
    </row>
    <row r="68" spans="1:10" x14ac:dyDescent="0.25">
      <c r="A68" s="428" t="s">
        <v>473</v>
      </c>
      <c r="B68" s="255" t="s">
        <v>73</v>
      </c>
      <c r="C68" s="416">
        <v>490627573.49579686</v>
      </c>
      <c r="D68" s="416">
        <v>3361590.4655218124</v>
      </c>
      <c r="E68" s="417">
        <v>6.898881889140512E-3</v>
      </c>
      <c r="F68" s="418">
        <v>1207283689.6565146</v>
      </c>
      <c r="G68" s="418">
        <v>23808411.162213087</v>
      </c>
      <c r="H68" s="417">
        <v>2.0117370928528208E-2</v>
      </c>
      <c r="I68" s="419">
        <v>121.48162473561115</v>
      </c>
      <c r="J68" s="419">
        <v>-0.22755739941591457</v>
      </c>
    </row>
    <row r="69" spans="1:10" x14ac:dyDescent="0.25">
      <c r="A69" s="428" t="s">
        <v>473</v>
      </c>
      <c r="B69" s="265" t="s">
        <v>74</v>
      </c>
      <c r="C69" s="412">
        <v>121039409.7559223</v>
      </c>
      <c r="D69" s="412">
        <v>2881745.7324453592</v>
      </c>
      <c r="E69" s="413">
        <v>2.4388987005301496E-2</v>
      </c>
      <c r="F69" s="414">
        <v>304171376.99147087</v>
      </c>
      <c r="G69" s="414">
        <v>8837292.2180274725</v>
      </c>
      <c r="H69" s="413">
        <v>2.9923035212162299E-2</v>
      </c>
      <c r="I69" s="415">
        <v>79.249199636986418</v>
      </c>
      <c r="J69" s="415">
        <v>1.207162914954651</v>
      </c>
    </row>
    <row r="70" spans="1:10" x14ac:dyDescent="0.25">
      <c r="A70" s="428" t="s">
        <v>473</v>
      </c>
      <c r="B70" s="255" t="s">
        <v>75</v>
      </c>
      <c r="C70" s="416">
        <v>189408176.39851826</v>
      </c>
      <c r="D70" s="416">
        <v>6837658.7149577141</v>
      </c>
      <c r="E70" s="417">
        <v>3.7452151649200294E-2</v>
      </c>
      <c r="F70" s="418">
        <v>460050997.91924155</v>
      </c>
      <c r="G70" s="418">
        <v>19074692.114067078</v>
      </c>
      <c r="H70" s="417">
        <v>4.3255594150889302E-2</v>
      </c>
      <c r="I70" s="419">
        <v>64.613315762356862</v>
      </c>
      <c r="J70" s="419">
        <v>1.7854129118201101</v>
      </c>
    </row>
    <row r="71" spans="1:10" x14ac:dyDescent="0.25">
      <c r="A71" s="428" t="s">
        <v>473</v>
      </c>
      <c r="B71" s="265" t="s">
        <v>76</v>
      </c>
      <c r="C71" s="412">
        <v>331854314.67704248</v>
      </c>
      <c r="D71" s="412">
        <v>4307578.2862061858</v>
      </c>
      <c r="E71" s="413">
        <v>1.3151034059048857E-2</v>
      </c>
      <c r="F71" s="414">
        <v>812178923.58930159</v>
      </c>
      <c r="G71" s="414">
        <v>19809352.144973636</v>
      </c>
      <c r="H71" s="413">
        <v>2.5000142432104289E-2</v>
      </c>
      <c r="I71" s="415">
        <v>101.73973285527902</v>
      </c>
      <c r="J71" s="415">
        <v>0.43843444622382322</v>
      </c>
    </row>
    <row r="72" spans="1:10" x14ac:dyDescent="0.25">
      <c r="A72" s="428" t="s">
        <v>473</v>
      </c>
      <c r="B72" s="255" t="s">
        <v>77</v>
      </c>
      <c r="C72" s="416">
        <v>297740243.13821274</v>
      </c>
      <c r="D72" s="416">
        <v>-526216.67882829905</v>
      </c>
      <c r="E72" s="417">
        <v>-1.7642502584805694E-3</v>
      </c>
      <c r="F72" s="418">
        <v>738562565.01274979</v>
      </c>
      <c r="G72" s="418">
        <v>12329751.19449389</v>
      </c>
      <c r="H72" s="417">
        <v>1.6977683960145987E-2</v>
      </c>
      <c r="I72" s="419">
        <v>112.81872999304612</v>
      </c>
      <c r="J72" s="419">
        <v>-1.1922551514290376</v>
      </c>
    </row>
    <row r="73" spans="1:10" x14ac:dyDescent="0.25">
      <c r="A73" s="428" t="s">
        <v>473</v>
      </c>
      <c r="B73" s="255" t="s">
        <v>78</v>
      </c>
      <c r="C73" s="412">
        <v>855220.91373953293</v>
      </c>
      <c r="D73" s="412">
        <v>20613.150367022143</v>
      </c>
      <c r="E73" s="413">
        <v>2.4698009378354976E-2</v>
      </c>
      <c r="F73" s="414">
        <v>3368689.4381150622</v>
      </c>
      <c r="G73" s="414">
        <v>170337.56004387047</v>
      </c>
      <c r="H73" s="413">
        <v>5.3257917370428544E-2</v>
      </c>
      <c r="I73" s="415">
        <v>22.250437768469773</v>
      </c>
      <c r="J73" s="415">
        <v>1.7942098548664553</v>
      </c>
    </row>
    <row r="74" spans="1:10" x14ac:dyDescent="0.25">
      <c r="A74" s="428" t="s">
        <v>473</v>
      </c>
      <c r="B74" s="265" t="s">
        <v>79</v>
      </c>
      <c r="C74" s="416">
        <v>1244088.9827894676</v>
      </c>
      <c r="D74" s="416">
        <v>-179611.51091570547</v>
      </c>
      <c r="E74" s="417">
        <v>-0.12615821354972453</v>
      </c>
      <c r="F74" s="418">
        <v>4697302.5184288882</v>
      </c>
      <c r="G74" s="418">
        <v>-531128.86609799135</v>
      </c>
      <c r="H74" s="417">
        <v>-0.10158474445506244</v>
      </c>
      <c r="I74" s="419">
        <v>26.938158504596</v>
      </c>
      <c r="J74" s="419">
        <v>-2.1032704638122617</v>
      </c>
    </row>
    <row r="75" spans="1:10" x14ac:dyDescent="0.25">
      <c r="A75" s="428" t="s">
        <v>473</v>
      </c>
      <c r="B75" s="255" t="s">
        <v>80</v>
      </c>
      <c r="C75" s="412">
        <v>2473777.8393809521</v>
      </c>
      <c r="D75" s="412">
        <v>-238739.47110855067</v>
      </c>
      <c r="E75" s="413">
        <v>-8.8013989877715318E-2</v>
      </c>
      <c r="F75" s="414">
        <v>5921727.1725044893</v>
      </c>
      <c r="G75" s="414">
        <v>-384963.04926227778</v>
      </c>
      <c r="H75" s="413">
        <v>-6.1040424648355976E-2</v>
      </c>
      <c r="I75" s="415">
        <v>62.337529653636473</v>
      </c>
      <c r="J75" s="415">
        <v>-2.0563064417634891</v>
      </c>
    </row>
    <row r="76" spans="1:10" x14ac:dyDescent="0.25">
      <c r="A76" s="428" t="s">
        <v>473</v>
      </c>
      <c r="B76" s="265" t="s">
        <v>81</v>
      </c>
      <c r="C76" s="416">
        <v>22455657.794910818</v>
      </c>
      <c r="D76" s="416">
        <v>-1645535.9467784353</v>
      </c>
      <c r="E76" s="417">
        <v>-6.8276117955603788E-2</v>
      </c>
      <c r="F76" s="418">
        <v>55235377.785094462</v>
      </c>
      <c r="G76" s="418">
        <v>-3311720.5707106739</v>
      </c>
      <c r="H76" s="417">
        <v>-5.6565067504875007E-2</v>
      </c>
      <c r="I76" s="419">
        <v>400.09407978142423</v>
      </c>
      <c r="J76" s="419">
        <v>-4.4424865899379711</v>
      </c>
    </row>
    <row r="77" spans="1:10" x14ac:dyDescent="0.25">
      <c r="A77" s="428" t="s">
        <v>473</v>
      </c>
      <c r="B77" s="255" t="s">
        <v>82</v>
      </c>
      <c r="C77" s="412">
        <v>1203178.1345182227</v>
      </c>
      <c r="D77" s="412">
        <v>-97251.423739264486</v>
      </c>
      <c r="E77" s="413">
        <v>-7.4784076632014349E-2</v>
      </c>
      <c r="F77" s="414">
        <v>4447214.4902054565</v>
      </c>
      <c r="G77" s="414">
        <v>-263290.72926580533</v>
      </c>
      <c r="H77" s="413">
        <v>-5.5894371622277665E-2</v>
      </c>
      <c r="I77" s="415">
        <v>56.685988277991029</v>
      </c>
      <c r="J77" s="415">
        <v>-1.0325747640112084</v>
      </c>
    </row>
    <row r="78" spans="1:10" x14ac:dyDescent="0.25">
      <c r="A78" s="428" t="s">
        <v>473</v>
      </c>
      <c r="B78" s="265" t="s">
        <v>83</v>
      </c>
      <c r="C78" s="416">
        <v>717174.42037082941</v>
      </c>
      <c r="D78" s="416">
        <v>97183.634355859132</v>
      </c>
      <c r="E78" s="417">
        <v>0.15675012685351833</v>
      </c>
      <c r="F78" s="418">
        <v>1691817.3461369418</v>
      </c>
      <c r="G78" s="418">
        <v>-498688.82245869865</v>
      </c>
      <c r="H78" s="417">
        <v>-0.22765917284698356</v>
      </c>
      <c r="I78" s="419">
        <v>17.604585367749394</v>
      </c>
      <c r="J78" s="419">
        <v>3.2672273111614505</v>
      </c>
    </row>
    <row r="79" spans="1:10" x14ac:dyDescent="0.25">
      <c r="A79" s="428" t="s">
        <v>473</v>
      </c>
      <c r="B79" s="255" t="s">
        <v>84</v>
      </c>
      <c r="C79" s="412">
        <v>1330329.7240609666</v>
      </c>
      <c r="D79" s="412">
        <v>136834.4582585399</v>
      </c>
      <c r="E79" s="413">
        <v>0.11465018938851133</v>
      </c>
      <c r="F79" s="414">
        <v>3639394.790463578</v>
      </c>
      <c r="G79" s="414">
        <v>172759.27535601938</v>
      </c>
      <c r="H79" s="413">
        <v>4.9834854170026359E-2</v>
      </c>
      <c r="I79" s="415">
        <v>29.348108994674266</v>
      </c>
      <c r="J79" s="415">
        <v>4.5439551998653336</v>
      </c>
    </row>
    <row r="80" spans="1:10" x14ac:dyDescent="0.25">
      <c r="A80" s="428" t="s">
        <v>473</v>
      </c>
      <c r="B80" s="265" t="s">
        <v>85</v>
      </c>
      <c r="C80" s="416">
        <v>2160284.320345806</v>
      </c>
      <c r="D80" s="416">
        <v>-88306.453808036633</v>
      </c>
      <c r="E80" s="417">
        <v>-3.9271909688087574E-2</v>
      </c>
      <c r="F80" s="418">
        <v>7839318.6798999785</v>
      </c>
      <c r="G80" s="418">
        <v>-166874.33865197096</v>
      </c>
      <c r="H80" s="417">
        <v>-2.0843157074191161E-2</v>
      </c>
      <c r="I80" s="419">
        <v>58.902304364229607</v>
      </c>
      <c r="J80" s="419">
        <v>1.1439670447023644</v>
      </c>
    </row>
    <row r="81" spans="1:10" x14ac:dyDescent="0.25">
      <c r="A81" s="428" t="s">
        <v>473</v>
      </c>
      <c r="B81" s="255" t="s">
        <v>86</v>
      </c>
      <c r="C81" s="412">
        <v>4022669456.3190942</v>
      </c>
      <c r="D81" s="412">
        <v>92558556.345592976</v>
      </c>
      <c r="E81" s="413">
        <v>2.3551130922594844E-2</v>
      </c>
      <c r="F81" s="414">
        <v>9133831670.9130917</v>
      </c>
      <c r="G81" s="414">
        <v>366068722.41218376</v>
      </c>
      <c r="H81" s="413">
        <v>4.1751667393650667E-2</v>
      </c>
      <c r="I81" s="420"/>
      <c r="J81" s="420"/>
    </row>
    <row r="82" spans="1:10" x14ac:dyDescent="0.25">
      <c r="A82" s="428" t="s">
        <v>473</v>
      </c>
      <c r="B82" s="265" t="s">
        <v>87</v>
      </c>
      <c r="C82" s="416">
        <v>246463977.04842734</v>
      </c>
      <c r="D82" s="416">
        <v>7726012.364449501</v>
      </c>
      <c r="E82" s="417">
        <v>3.2361892565669542E-2</v>
      </c>
      <c r="F82" s="418">
        <v>523224569.54356456</v>
      </c>
      <c r="G82" s="418">
        <v>38858457.477896929</v>
      </c>
      <c r="H82" s="417">
        <v>8.0225384290775317E-2</v>
      </c>
      <c r="I82" s="421"/>
      <c r="J82" s="421"/>
    </row>
    <row r="83" spans="1:10" x14ac:dyDescent="0.25">
      <c r="A83" s="428" t="s">
        <v>473</v>
      </c>
      <c r="B83" s="255" t="s">
        <v>88</v>
      </c>
      <c r="C83" s="412">
        <v>226982840.34733367</v>
      </c>
      <c r="D83" s="412">
        <v>12298904.265682518</v>
      </c>
      <c r="E83" s="413">
        <v>5.7288423578207792E-2</v>
      </c>
      <c r="F83" s="414">
        <v>478711761.59381747</v>
      </c>
      <c r="G83" s="414">
        <v>32673394.34843874</v>
      </c>
      <c r="H83" s="413">
        <v>7.3252430166986404E-2</v>
      </c>
      <c r="I83" s="420"/>
      <c r="J83" s="420"/>
    </row>
    <row r="84" spans="1:10" x14ac:dyDescent="0.25">
      <c r="A84" s="428" t="s">
        <v>473</v>
      </c>
      <c r="B84" s="265" t="s">
        <v>89</v>
      </c>
      <c r="C84" s="416">
        <v>267579901.65165108</v>
      </c>
      <c r="D84" s="416">
        <v>9913436.1969813108</v>
      </c>
      <c r="E84" s="417">
        <v>3.8473909204631604E-2</v>
      </c>
      <c r="F84" s="418">
        <v>541294463.47648144</v>
      </c>
      <c r="G84" s="418">
        <v>29047182.379104853</v>
      </c>
      <c r="H84" s="417">
        <v>5.6705391030827307E-2</v>
      </c>
      <c r="I84" s="421"/>
      <c r="J84" s="421"/>
    </row>
    <row r="85" spans="1:10" x14ac:dyDescent="0.25">
      <c r="A85" s="428" t="s">
        <v>473</v>
      </c>
      <c r="B85" s="255" t="s">
        <v>90</v>
      </c>
      <c r="C85" s="412">
        <v>152797006.13059515</v>
      </c>
      <c r="D85" s="412">
        <v>559679.56537115574</v>
      </c>
      <c r="E85" s="413">
        <v>3.6763622824877232E-3</v>
      </c>
      <c r="F85" s="414">
        <v>328103332.97670567</v>
      </c>
      <c r="G85" s="414">
        <v>21345701.484678924</v>
      </c>
      <c r="H85" s="413">
        <v>6.9584907735975074E-2</v>
      </c>
      <c r="I85" s="420"/>
      <c r="J85" s="420"/>
    </row>
    <row r="86" spans="1:10" x14ac:dyDescent="0.25">
      <c r="A86" s="428" t="s">
        <v>473</v>
      </c>
      <c r="B86" s="265" t="s">
        <v>91</v>
      </c>
      <c r="C86" s="416">
        <v>257033786.80200747</v>
      </c>
      <c r="D86" s="416">
        <v>13952117.610491097</v>
      </c>
      <c r="E86" s="417">
        <v>5.7396831513028095E-2</v>
      </c>
      <c r="F86" s="418">
        <v>555299853.33416939</v>
      </c>
      <c r="G86" s="418">
        <v>34805662.491232455</v>
      </c>
      <c r="H86" s="417">
        <v>6.6870414893324584E-2</v>
      </c>
      <c r="I86" s="421"/>
      <c r="J86" s="421"/>
    </row>
    <row r="87" spans="1:10" x14ac:dyDescent="0.25">
      <c r="A87" s="428" t="s">
        <v>473</v>
      </c>
      <c r="B87" s="255" t="s">
        <v>92</v>
      </c>
      <c r="C87" s="412">
        <v>296603681.61076486</v>
      </c>
      <c r="D87" s="412">
        <v>15757310.100084305</v>
      </c>
      <c r="E87" s="413">
        <v>5.6106511240737379E-2</v>
      </c>
      <c r="F87" s="414">
        <v>625066893.66166222</v>
      </c>
      <c r="G87" s="414">
        <v>43187261.199440241</v>
      </c>
      <c r="H87" s="413">
        <v>7.4220266168612006E-2</v>
      </c>
      <c r="I87" s="420"/>
      <c r="J87" s="420"/>
    </row>
    <row r="88" spans="1:10" x14ac:dyDescent="0.25">
      <c r="A88" s="428" t="s">
        <v>473</v>
      </c>
      <c r="B88" s="265" t="s">
        <v>93</v>
      </c>
      <c r="C88" s="416">
        <v>272341572.45404202</v>
      </c>
      <c r="D88" s="416">
        <v>2953687.3979793787</v>
      </c>
      <c r="E88" s="417">
        <v>1.0964440354712623E-2</v>
      </c>
      <c r="F88" s="418">
        <v>550604292.69039774</v>
      </c>
      <c r="G88" s="418">
        <v>12017768.541852355</v>
      </c>
      <c r="H88" s="417">
        <v>2.2313533671959797E-2</v>
      </c>
      <c r="I88" s="421"/>
      <c r="J88" s="421"/>
    </row>
    <row r="89" spans="1:10" x14ac:dyDescent="0.25">
      <c r="A89" s="428" t="s">
        <v>474</v>
      </c>
      <c r="B89" s="255" t="s">
        <v>54</v>
      </c>
      <c r="C89" s="412">
        <v>417810806.89115196</v>
      </c>
      <c r="D89" s="412">
        <v>-4102989.3028669357</v>
      </c>
      <c r="E89" s="413">
        <v>-9.7247099760164237E-3</v>
      </c>
      <c r="F89" s="414">
        <v>1010864924.5670745</v>
      </c>
      <c r="G89" s="414">
        <v>21479141.949899435</v>
      </c>
      <c r="H89" s="413">
        <v>2.1709572067107819E-2</v>
      </c>
      <c r="I89" s="415">
        <v>89.735166482959499</v>
      </c>
      <c r="J89" s="415">
        <v>-2.6008593589250211</v>
      </c>
    </row>
    <row r="90" spans="1:10" x14ac:dyDescent="0.25">
      <c r="A90" s="428" t="s">
        <v>474</v>
      </c>
      <c r="B90" s="265" t="s">
        <v>55</v>
      </c>
      <c r="C90" s="416">
        <v>540653953.52665484</v>
      </c>
      <c r="D90" s="416">
        <v>9660672.1645786762</v>
      </c>
      <c r="E90" s="417">
        <v>1.819358644199344E-2</v>
      </c>
      <c r="F90" s="418">
        <v>1230609666.4540691</v>
      </c>
      <c r="G90" s="418">
        <v>55867035.129433155</v>
      </c>
      <c r="H90" s="417">
        <v>4.7556829589505634E-2</v>
      </c>
      <c r="I90" s="419">
        <v>96.640373437041987</v>
      </c>
      <c r="J90" s="419">
        <v>-7.4371408919219562E-2</v>
      </c>
    </row>
    <row r="91" spans="1:10" x14ac:dyDescent="0.25">
      <c r="A91" s="428" t="s">
        <v>474</v>
      </c>
      <c r="B91" s="255" t="s">
        <v>56</v>
      </c>
      <c r="C91" s="412">
        <v>497433622.35161626</v>
      </c>
      <c r="D91" s="412">
        <v>15584077.746166289</v>
      </c>
      <c r="E91" s="413">
        <v>3.2342207065748932E-2</v>
      </c>
      <c r="F91" s="414">
        <v>1133504688.269593</v>
      </c>
      <c r="G91" s="414">
        <v>47960190.096904755</v>
      </c>
      <c r="H91" s="413">
        <v>4.4180768432465725E-2</v>
      </c>
      <c r="I91" s="415">
        <v>103.47770456454779</v>
      </c>
      <c r="J91" s="415">
        <v>1.339657292630676</v>
      </c>
    </row>
    <row r="92" spans="1:10" x14ac:dyDescent="0.25">
      <c r="A92" s="428" t="s">
        <v>474</v>
      </c>
      <c r="B92" s="265" t="s">
        <v>57</v>
      </c>
      <c r="C92" s="416">
        <v>714090108.38465512</v>
      </c>
      <c r="D92" s="416">
        <v>10201795.13672936</v>
      </c>
      <c r="E92" s="417">
        <v>1.4493485606623576E-2</v>
      </c>
      <c r="F92" s="418">
        <v>1647205487.4253657</v>
      </c>
      <c r="G92" s="418">
        <v>40159141.17633605</v>
      </c>
      <c r="H92" s="417">
        <v>2.4989410709946598E-2</v>
      </c>
      <c r="I92" s="419">
        <v>105.02969819038374</v>
      </c>
      <c r="J92" s="419">
        <v>-0.46419084494928597</v>
      </c>
    </row>
    <row r="93" spans="1:10" x14ac:dyDescent="0.25">
      <c r="A93" s="428" t="s">
        <v>474</v>
      </c>
      <c r="B93" s="255" t="s">
        <v>58</v>
      </c>
      <c r="C93" s="412">
        <v>250978329.51812202</v>
      </c>
      <c r="D93" s="412">
        <v>2943527.663996309</v>
      </c>
      <c r="E93" s="413">
        <v>1.1867397808665001E-2</v>
      </c>
      <c r="F93" s="414">
        <v>580270601.48735702</v>
      </c>
      <c r="G93" s="414">
        <v>25653386.295556307</v>
      </c>
      <c r="H93" s="413">
        <v>4.625421929372444E-2</v>
      </c>
      <c r="I93" s="415">
        <v>97.612350949405126</v>
      </c>
      <c r="J93" s="415">
        <v>-0.68586086525606049</v>
      </c>
    </row>
    <row r="94" spans="1:10" x14ac:dyDescent="0.25">
      <c r="A94" s="428" t="s">
        <v>474</v>
      </c>
      <c r="B94" s="265" t="s">
        <v>59</v>
      </c>
      <c r="C94" s="416">
        <v>409262624.43317026</v>
      </c>
      <c r="D94" s="416">
        <v>18670194.324650943</v>
      </c>
      <c r="E94" s="417">
        <v>4.779968295715243E-2</v>
      </c>
      <c r="F94" s="418">
        <v>929708910.45065248</v>
      </c>
      <c r="G94" s="418">
        <v>45543487.980041265</v>
      </c>
      <c r="H94" s="417">
        <v>5.1510143715844177E-2</v>
      </c>
      <c r="I94" s="419">
        <v>82.932708858306697</v>
      </c>
      <c r="J94" s="419">
        <v>2.2812854822652611</v>
      </c>
    </row>
    <row r="95" spans="1:10" x14ac:dyDescent="0.25">
      <c r="A95" s="428" t="s">
        <v>474</v>
      </c>
      <c r="B95" s="255" t="s">
        <v>60</v>
      </c>
      <c r="C95" s="412">
        <v>576800367.05517304</v>
      </c>
      <c r="D95" s="412">
        <v>18797223.844436169</v>
      </c>
      <c r="E95" s="413">
        <v>3.3686591326846989E-2</v>
      </c>
      <c r="F95" s="414">
        <v>1317507172.2204702</v>
      </c>
      <c r="G95" s="414">
        <v>54054502.076468468</v>
      </c>
      <c r="H95" s="413">
        <v>4.2783163432871307E-2</v>
      </c>
      <c r="I95" s="415">
        <v>105.04348290258105</v>
      </c>
      <c r="J95" s="415">
        <v>1.4947763578860531</v>
      </c>
    </row>
    <row r="96" spans="1:10" x14ac:dyDescent="0.25">
      <c r="A96" s="428" t="s">
        <v>474</v>
      </c>
      <c r="B96" s="265" t="s">
        <v>61</v>
      </c>
      <c r="C96" s="416">
        <v>522623481.96091247</v>
      </c>
      <c r="D96" s="416">
        <v>1430303.6268002391</v>
      </c>
      <c r="E96" s="417">
        <v>2.744286929026802E-3</v>
      </c>
      <c r="F96" s="418">
        <v>1182738375.828702</v>
      </c>
      <c r="G96" s="418">
        <v>18151281.904046774</v>
      </c>
      <c r="H96" s="417">
        <v>1.5586023577572893E-2</v>
      </c>
      <c r="I96" s="419">
        <v>117.6340494891585</v>
      </c>
      <c r="J96" s="419">
        <v>-1.9043121894829511</v>
      </c>
    </row>
    <row r="97" spans="1:10" x14ac:dyDescent="0.25">
      <c r="A97" s="428" t="s">
        <v>474</v>
      </c>
      <c r="B97" s="255" t="s">
        <v>62</v>
      </c>
      <c r="C97" s="412">
        <v>417032415.70283759</v>
      </c>
      <c r="D97" s="412">
        <v>-4118234.9467232823</v>
      </c>
      <c r="E97" s="413">
        <v>-9.7785316023411839E-3</v>
      </c>
      <c r="F97" s="414">
        <v>1007794644.8382002</v>
      </c>
      <c r="G97" s="414">
        <v>21329708.41935575</v>
      </c>
      <c r="H97" s="413">
        <v>2.1622368552488867E-2</v>
      </c>
      <c r="I97" s="415">
        <v>90.247345372338728</v>
      </c>
      <c r="J97" s="415">
        <v>-2.6823400464166838</v>
      </c>
    </row>
    <row r="98" spans="1:10" x14ac:dyDescent="0.25">
      <c r="A98" s="428" t="s">
        <v>474</v>
      </c>
      <c r="B98" s="265" t="s">
        <v>63</v>
      </c>
      <c r="C98" s="416">
        <v>539518948.408059</v>
      </c>
      <c r="D98" s="416">
        <v>9829216.7122459412</v>
      </c>
      <c r="E98" s="417">
        <v>1.8556555138000301E-2</v>
      </c>
      <c r="F98" s="418">
        <v>1226309935.1837595</v>
      </c>
      <c r="G98" s="418">
        <v>56360563.709623814</v>
      </c>
      <c r="H98" s="417">
        <v>4.8173506549783029E-2</v>
      </c>
      <c r="I98" s="419">
        <v>97.168956053778444</v>
      </c>
      <c r="J98" s="419">
        <v>-0.10459210653293383</v>
      </c>
    </row>
    <row r="99" spans="1:10" x14ac:dyDescent="0.25">
      <c r="A99" s="428" t="s">
        <v>474</v>
      </c>
      <c r="B99" s="255" t="s">
        <v>64</v>
      </c>
      <c r="C99" s="412">
        <v>495190911.47208303</v>
      </c>
      <c r="D99" s="412">
        <v>15857199.087379038</v>
      </c>
      <c r="E99" s="413">
        <v>3.308175218573476E-2</v>
      </c>
      <c r="F99" s="414">
        <v>1128138501.4737785</v>
      </c>
      <c r="G99" s="414">
        <v>48428065.280655861</v>
      </c>
      <c r="H99" s="413">
        <v>4.4852826885146239E-2</v>
      </c>
      <c r="I99" s="415">
        <v>103.79249056639581</v>
      </c>
      <c r="J99" s="415">
        <v>1.3491783827836059</v>
      </c>
    </row>
    <row r="100" spans="1:10" x14ac:dyDescent="0.25">
      <c r="A100" s="428" t="s">
        <v>474</v>
      </c>
      <c r="B100" s="265" t="s">
        <v>65</v>
      </c>
      <c r="C100" s="416">
        <v>693588868.46842062</v>
      </c>
      <c r="D100" s="416">
        <v>11773690.291179895</v>
      </c>
      <c r="E100" s="417">
        <v>1.7268155165826003E-2</v>
      </c>
      <c r="F100" s="418">
        <v>1596818240.4597919</v>
      </c>
      <c r="G100" s="418">
        <v>43402903.257389307</v>
      </c>
      <c r="H100" s="417">
        <v>2.7940308182842485E-2</v>
      </c>
      <c r="I100" s="419">
        <v>102.78809875568098</v>
      </c>
      <c r="J100" s="419">
        <v>-0.24096479253259417</v>
      </c>
    </row>
    <row r="101" spans="1:10" x14ac:dyDescent="0.25">
      <c r="A101" s="428" t="s">
        <v>474</v>
      </c>
      <c r="B101" s="255" t="s">
        <v>66</v>
      </c>
      <c r="C101" s="412">
        <v>249887463.46756557</v>
      </c>
      <c r="D101" s="412">
        <v>3049814.1212634146</v>
      </c>
      <c r="E101" s="413">
        <v>1.2355546770681899E-2</v>
      </c>
      <c r="F101" s="414">
        <v>576235267.70028102</v>
      </c>
      <c r="G101" s="414">
        <v>25969033.214753509</v>
      </c>
      <c r="H101" s="413">
        <v>4.7193579375324216E-2</v>
      </c>
      <c r="I101" s="415">
        <v>97.925237919042857</v>
      </c>
      <c r="J101" s="415">
        <v>-0.70587587658572204</v>
      </c>
    </row>
    <row r="102" spans="1:10" x14ac:dyDescent="0.25">
      <c r="A102" s="428" t="s">
        <v>474</v>
      </c>
      <c r="B102" s="265" t="s">
        <v>67</v>
      </c>
      <c r="C102" s="416">
        <v>408595631.36059564</v>
      </c>
      <c r="D102" s="416">
        <v>18556143.01970762</v>
      </c>
      <c r="E102" s="417">
        <v>4.7575036821630376E-2</v>
      </c>
      <c r="F102" s="418">
        <v>928213482.34753621</v>
      </c>
      <c r="G102" s="418">
        <v>46004856.143520355</v>
      </c>
      <c r="H102" s="417">
        <v>5.2147366027773874E-2</v>
      </c>
      <c r="I102" s="419">
        <v>83.425554807139008</v>
      </c>
      <c r="J102" s="419">
        <v>2.2236285781477534</v>
      </c>
    </row>
    <row r="103" spans="1:10" x14ac:dyDescent="0.25">
      <c r="A103" s="428" t="s">
        <v>474</v>
      </c>
      <c r="B103" s="255" t="s">
        <v>68</v>
      </c>
      <c r="C103" s="412">
        <v>575605834.53066134</v>
      </c>
      <c r="D103" s="412">
        <v>18701171.909278274</v>
      </c>
      <c r="E103" s="413">
        <v>3.3580562642896099E-2</v>
      </c>
      <c r="F103" s="414">
        <v>1314233408.3659663</v>
      </c>
      <c r="G103" s="414">
        <v>53960862.789217234</v>
      </c>
      <c r="H103" s="413">
        <v>4.2816820043098433E-2</v>
      </c>
      <c r="I103" s="415">
        <v>105.62102817977164</v>
      </c>
      <c r="J103" s="415">
        <v>1.423257762820441</v>
      </c>
    </row>
    <row r="104" spans="1:10" x14ac:dyDescent="0.25">
      <c r="A104" s="428" t="s">
        <v>474</v>
      </c>
      <c r="B104" s="265" t="s">
        <v>69</v>
      </c>
      <c r="C104" s="416">
        <v>520651854.80872792</v>
      </c>
      <c r="D104" s="416">
        <v>1521494.9321827888</v>
      </c>
      <c r="E104" s="417">
        <v>2.9308533073361706E-3</v>
      </c>
      <c r="F104" s="418">
        <v>1175581551.4736085</v>
      </c>
      <c r="G104" s="418">
        <v>18318020.120669603</v>
      </c>
      <c r="H104" s="417">
        <v>1.5828737037323116E-2</v>
      </c>
      <c r="I104" s="419">
        <v>118.07913603179765</v>
      </c>
      <c r="J104" s="419">
        <v>-1.9687574696176853</v>
      </c>
    </row>
    <row r="105" spans="1:10" x14ac:dyDescent="0.25">
      <c r="A105" s="428" t="s">
        <v>474</v>
      </c>
      <c r="B105" s="255" t="s">
        <v>70</v>
      </c>
      <c r="C105" s="412">
        <v>222815173.50669923</v>
      </c>
      <c r="D105" s="412">
        <v>-5920816.9259304702</v>
      </c>
      <c r="E105" s="413">
        <v>-2.5884937979073066E-2</v>
      </c>
      <c r="F105" s="414">
        <v>612809799.30492473</v>
      </c>
      <c r="G105" s="414">
        <v>6565534.7342355251</v>
      </c>
      <c r="H105" s="413">
        <v>1.0829850471055421E-2</v>
      </c>
      <c r="I105" s="415">
        <v>88.17408333899877</v>
      </c>
      <c r="J105" s="415">
        <v>-3.1180556520080245</v>
      </c>
    </row>
    <row r="106" spans="1:10" x14ac:dyDescent="0.25">
      <c r="A106" s="428" t="s">
        <v>474</v>
      </c>
      <c r="B106" s="265" t="s">
        <v>71</v>
      </c>
      <c r="C106" s="416">
        <v>314730277.0347935</v>
      </c>
      <c r="D106" s="416">
        <v>3583129.7656546831</v>
      </c>
      <c r="E106" s="417">
        <v>1.1515868929228254E-2</v>
      </c>
      <c r="F106" s="418">
        <v>748135490.08737385</v>
      </c>
      <c r="G106" s="418">
        <v>22766166.672298789</v>
      </c>
      <c r="H106" s="417">
        <v>3.1385621003538637E-2</v>
      </c>
      <c r="I106" s="419">
        <v>103.65516025564277</v>
      </c>
      <c r="J106" s="419">
        <v>0.30267724674477847</v>
      </c>
    </row>
    <row r="107" spans="1:10" x14ac:dyDescent="0.25">
      <c r="A107" s="428" t="s">
        <v>474</v>
      </c>
      <c r="B107" s="255" t="s">
        <v>72</v>
      </c>
      <c r="C107" s="412">
        <v>287493125.82269758</v>
      </c>
      <c r="D107" s="412">
        <v>4907583.7659562826</v>
      </c>
      <c r="E107" s="413">
        <v>1.7366719225043979E-2</v>
      </c>
      <c r="F107" s="414">
        <v>690803793.04120326</v>
      </c>
      <c r="G107" s="414">
        <v>20628192.732070088</v>
      </c>
      <c r="H107" s="413">
        <v>3.0780280157252642E-2</v>
      </c>
      <c r="I107" s="415">
        <v>110.19256729815585</v>
      </c>
      <c r="J107" s="415">
        <v>0.95363093670231081</v>
      </c>
    </row>
    <row r="108" spans="1:10" x14ac:dyDescent="0.25">
      <c r="A108" s="428" t="s">
        <v>474</v>
      </c>
      <c r="B108" s="265" t="s">
        <v>73</v>
      </c>
      <c r="C108" s="416">
        <v>448331959.25650549</v>
      </c>
      <c r="D108" s="416">
        <v>3031938.7531760335</v>
      </c>
      <c r="E108" s="417">
        <v>6.8087550271140485E-3</v>
      </c>
      <c r="F108" s="418">
        <v>1101695138.6318684</v>
      </c>
      <c r="G108" s="418">
        <v>19588156.192986488</v>
      </c>
      <c r="H108" s="417">
        <v>1.8101866553747001E-2</v>
      </c>
      <c r="I108" s="419">
        <v>121.49879923575388</v>
      </c>
      <c r="J108" s="419">
        <v>-0.21160094007764485</v>
      </c>
    </row>
    <row r="109" spans="1:10" x14ac:dyDescent="0.25">
      <c r="A109" s="428" t="s">
        <v>474</v>
      </c>
      <c r="B109" s="255" t="s">
        <v>74</v>
      </c>
      <c r="C109" s="412">
        <v>110348150.62196516</v>
      </c>
      <c r="D109" s="412">
        <v>2676262.7600730509</v>
      </c>
      <c r="E109" s="413">
        <v>2.4855724304804823E-2</v>
      </c>
      <c r="F109" s="414">
        <v>276940103.98235357</v>
      </c>
      <c r="G109" s="414">
        <v>8044079.2846699953</v>
      </c>
      <c r="H109" s="413">
        <v>2.99152034460675E-2</v>
      </c>
      <c r="I109" s="415">
        <v>79.07638266079519</v>
      </c>
      <c r="J109" s="415">
        <v>1.2571845859636568</v>
      </c>
    </row>
    <row r="110" spans="1:10" x14ac:dyDescent="0.25">
      <c r="A110" s="428" t="s">
        <v>474</v>
      </c>
      <c r="B110" s="265" t="s">
        <v>75</v>
      </c>
      <c r="C110" s="416">
        <v>173301414.57088578</v>
      </c>
      <c r="D110" s="416">
        <v>5838285.0392272472</v>
      </c>
      <c r="E110" s="417">
        <v>3.4863107213839166E-2</v>
      </c>
      <c r="F110" s="418">
        <v>420925097.36051679</v>
      </c>
      <c r="G110" s="418">
        <v>16106546.938625515</v>
      </c>
      <c r="H110" s="417">
        <v>3.9787077251869252E-2</v>
      </c>
      <c r="I110" s="419">
        <v>64.705181672687843</v>
      </c>
      <c r="J110" s="419">
        <v>1.6444734093203479</v>
      </c>
    </row>
    <row r="111" spans="1:10" x14ac:dyDescent="0.25">
      <c r="A111" s="428" t="s">
        <v>474</v>
      </c>
      <c r="B111" s="255" t="s">
        <v>76</v>
      </c>
      <c r="C111" s="412">
        <v>303745189.31071138</v>
      </c>
      <c r="D111" s="412">
        <v>4363202.0137694478</v>
      </c>
      <c r="E111" s="413">
        <v>1.4574029831132783E-2</v>
      </c>
      <c r="F111" s="414">
        <v>742335899.82102084</v>
      </c>
      <c r="G111" s="414">
        <v>16698109.478779316</v>
      </c>
      <c r="H111" s="413">
        <v>2.3011631561944672E-2</v>
      </c>
      <c r="I111" s="415">
        <v>101.92158771566974</v>
      </c>
      <c r="J111" s="415">
        <v>0.60393331451206222</v>
      </c>
    </row>
    <row r="112" spans="1:10" x14ac:dyDescent="0.25">
      <c r="A112" s="428" t="s">
        <v>474</v>
      </c>
      <c r="B112" s="265" t="s">
        <v>77</v>
      </c>
      <c r="C112" s="416">
        <v>271990099.31933624</v>
      </c>
      <c r="D112" s="416">
        <v>-373530.80073195696</v>
      </c>
      <c r="E112" s="417">
        <v>-1.3714415561552416E-3</v>
      </c>
      <c r="F112" s="418">
        <v>673628793.36466992</v>
      </c>
      <c r="G112" s="418">
        <v>10027182.376182437</v>
      </c>
      <c r="H112" s="417">
        <v>1.511024417382916E-2</v>
      </c>
      <c r="I112" s="419">
        <v>112.80034064758331</v>
      </c>
      <c r="J112" s="419">
        <v>-1.1220571918043589</v>
      </c>
    </row>
    <row r="113" spans="1:10" x14ac:dyDescent="0.25">
      <c r="A113" s="428" t="s">
        <v>474</v>
      </c>
      <c r="B113" s="265" t="s">
        <v>78</v>
      </c>
      <c r="C113" s="412">
        <v>778391.1883142658</v>
      </c>
      <c r="D113" s="412">
        <v>15245.643856002833</v>
      </c>
      <c r="E113" s="413">
        <v>1.9977373866246335E-2</v>
      </c>
      <c r="F113" s="414">
        <v>3070279.7288749767</v>
      </c>
      <c r="G113" s="414">
        <v>149433.53054362349</v>
      </c>
      <c r="H113" s="413">
        <v>5.1161040464572628E-2</v>
      </c>
      <c r="I113" s="415">
        <v>22.208382379491809</v>
      </c>
      <c r="J113" s="415">
        <v>1.8046070090854904</v>
      </c>
    </row>
    <row r="114" spans="1:10" x14ac:dyDescent="0.25">
      <c r="A114" s="428" t="s">
        <v>474</v>
      </c>
      <c r="B114" s="255" t="s">
        <v>79</v>
      </c>
      <c r="C114" s="416">
        <v>1135005.1185957203</v>
      </c>
      <c r="D114" s="416">
        <v>-168544.5476673441</v>
      </c>
      <c r="E114" s="417">
        <v>-0.12929660605147267</v>
      </c>
      <c r="F114" s="418">
        <v>4299731.270309926</v>
      </c>
      <c r="G114" s="418">
        <v>-493528.58019072842</v>
      </c>
      <c r="H114" s="417">
        <v>-0.10296303467444594</v>
      </c>
      <c r="I114" s="419">
        <v>26.950886069705948</v>
      </c>
      <c r="J114" s="419">
        <v>-2.0550547104637324</v>
      </c>
    </row>
    <row r="115" spans="1:10" x14ac:dyDescent="0.25">
      <c r="A115" s="428" t="s">
        <v>474</v>
      </c>
      <c r="B115" s="265" t="s">
        <v>80</v>
      </c>
      <c r="C115" s="412">
        <v>2242710.8795333463</v>
      </c>
      <c r="D115" s="412">
        <v>-273121.34121275321</v>
      </c>
      <c r="E115" s="413">
        <v>-0.10856103159842506</v>
      </c>
      <c r="F115" s="414">
        <v>5366186.7958147069</v>
      </c>
      <c r="G115" s="414">
        <v>-467875.18375066575</v>
      </c>
      <c r="H115" s="413">
        <v>-8.0197156867627517E-2</v>
      </c>
      <c r="I115" s="415">
        <v>61.975630140223203</v>
      </c>
      <c r="J115" s="415">
        <v>-3.1742290459490334</v>
      </c>
    </row>
    <row r="116" spans="1:10" x14ac:dyDescent="0.25">
      <c r="A116" s="428" t="s">
        <v>474</v>
      </c>
      <c r="B116" s="255" t="s">
        <v>81</v>
      </c>
      <c r="C116" s="416">
        <v>20501239.916234255</v>
      </c>
      <c r="D116" s="416">
        <v>-1571895.1544505283</v>
      </c>
      <c r="E116" s="417">
        <v>-7.1213044699669964E-2</v>
      </c>
      <c r="F116" s="418">
        <v>50387246.965572566</v>
      </c>
      <c r="G116" s="418">
        <v>-3243762.0810543299</v>
      </c>
      <c r="H116" s="417">
        <v>-6.0482958249661073E-2</v>
      </c>
      <c r="I116" s="419">
        <v>400.56706650533897</v>
      </c>
      <c r="J116" s="419">
        <v>-3.583580065158003</v>
      </c>
    </row>
    <row r="117" spans="1:10" x14ac:dyDescent="0.25">
      <c r="A117" s="428" t="s">
        <v>474</v>
      </c>
      <c r="B117" s="265" t="s">
        <v>82</v>
      </c>
      <c r="C117" s="412">
        <v>1090866.0505564164</v>
      </c>
      <c r="D117" s="412">
        <v>-106286.45726698311</v>
      </c>
      <c r="E117" s="413">
        <v>-8.8782721142377785E-2</v>
      </c>
      <c r="F117" s="414">
        <v>4035333.7870758991</v>
      </c>
      <c r="G117" s="414">
        <v>-315646.91919740429</v>
      </c>
      <c r="H117" s="413">
        <v>-7.2546154650214897E-2</v>
      </c>
      <c r="I117" s="415">
        <v>56.360649081870875</v>
      </c>
      <c r="J117" s="415">
        <v>-1.6006598841530604</v>
      </c>
    </row>
    <row r="118" spans="1:10" x14ac:dyDescent="0.25">
      <c r="A118" s="428" t="s">
        <v>474</v>
      </c>
      <c r="B118" s="255" t="s">
        <v>83</v>
      </c>
      <c r="C118" s="416">
        <v>666993.0725742681</v>
      </c>
      <c r="D118" s="416">
        <v>114051.30494336807</v>
      </c>
      <c r="E118" s="417">
        <v>0.20626277778223412</v>
      </c>
      <c r="F118" s="418">
        <v>1495428.1031165761</v>
      </c>
      <c r="G118" s="418">
        <v>-461368.16347868298</v>
      </c>
      <c r="H118" s="417">
        <v>-0.23577731180029471</v>
      </c>
      <c r="I118" s="419">
        <v>17.954821887199177</v>
      </c>
      <c r="J118" s="419">
        <v>4.0064563686226808</v>
      </c>
    </row>
    <row r="119" spans="1:10" x14ac:dyDescent="0.25">
      <c r="A119" s="428" t="s">
        <v>474</v>
      </c>
      <c r="B119" s="265" t="s">
        <v>84</v>
      </c>
      <c r="C119" s="412">
        <v>1194532.5245115862</v>
      </c>
      <c r="D119" s="412">
        <v>96051.935157756787</v>
      </c>
      <c r="E119" s="413">
        <v>8.7440721382485612E-2</v>
      </c>
      <c r="F119" s="414">
        <v>3273763.8545038253</v>
      </c>
      <c r="G119" s="414">
        <v>93639.28725138912</v>
      </c>
      <c r="H119" s="413">
        <v>2.9445163317074585E-2</v>
      </c>
      <c r="I119" s="415">
        <v>28.898651376834504</v>
      </c>
      <c r="J119" s="415">
        <v>3.9953956091856995</v>
      </c>
    </row>
    <row r="120" spans="1:10" x14ac:dyDescent="0.25">
      <c r="A120" s="428" t="s">
        <v>474</v>
      </c>
      <c r="B120" s="255" t="s">
        <v>85</v>
      </c>
      <c r="C120" s="416">
        <v>1971627.1521842582</v>
      </c>
      <c r="D120" s="416">
        <v>-91191.305382912513</v>
      </c>
      <c r="E120" s="417">
        <v>-4.4207140501574212E-2</v>
      </c>
      <c r="F120" s="418">
        <v>7156824.3550934037</v>
      </c>
      <c r="G120" s="418">
        <v>-166738.21662308089</v>
      </c>
      <c r="H120" s="417">
        <v>-2.2767364242509785E-2</v>
      </c>
      <c r="I120" s="419">
        <v>58.952867005075603</v>
      </c>
      <c r="J120" s="419">
        <v>1.1532056303186238</v>
      </c>
    </row>
    <row r="121" spans="1:10" x14ac:dyDescent="0.25">
      <c r="A121" s="428" t="s">
        <v>474</v>
      </c>
      <c r="B121" s="265" t="s">
        <v>86</v>
      </c>
      <c r="C121" s="412">
        <v>3677256754.8872681</v>
      </c>
      <c r="D121" s="412">
        <v>81091312.438777924</v>
      </c>
      <c r="E121" s="413">
        <v>2.2549383151728965E-2</v>
      </c>
      <c r="F121" s="414">
        <v>8340515233.2338552</v>
      </c>
      <c r="G121" s="414">
        <v>307208479.72413635</v>
      </c>
      <c r="H121" s="413">
        <v>3.8241845998214646E-2</v>
      </c>
      <c r="I121" s="420"/>
      <c r="J121" s="420"/>
    </row>
    <row r="122" spans="1:10" x14ac:dyDescent="0.25">
      <c r="A122" s="428" t="s">
        <v>474</v>
      </c>
      <c r="B122" s="255" t="s">
        <v>87</v>
      </c>
      <c r="C122" s="416">
        <v>224788671.37326527</v>
      </c>
      <c r="D122" s="416">
        <v>6246086.946591258</v>
      </c>
      <c r="E122" s="417">
        <v>2.8580640075147285E-2</v>
      </c>
      <c r="F122" s="418">
        <v>478174445.09638536</v>
      </c>
      <c r="G122" s="418">
        <v>33594397.037324071</v>
      </c>
      <c r="H122" s="417">
        <v>7.5564338039886894E-2</v>
      </c>
      <c r="I122" s="421"/>
      <c r="J122" s="421"/>
    </row>
    <row r="123" spans="1:10" x14ac:dyDescent="0.25">
      <c r="A123" s="428" t="s">
        <v>474</v>
      </c>
      <c r="B123" s="265" t="s">
        <v>88</v>
      </c>
      <c r="C123" s="412">
        <v>207697785.64938521</v>
      </c>
      <c r="D123" s="412">
        <v>10949615.321422458</v>
      </c>
      <c r="E123" s="413">
        <v>5.565294611467219E-2</v>
      </c>
      <c r="F123" s="414">
        <v>437334708.43257499</v>
      </c>
      <c r="G123" s="414">
        <v>27799872.54858458</v>
      </c>
      <c r="H123" s="413">
        <v>6.7881582011400599E-2</v>
      </c>
      <c r="I123" s="420"/>
      <c r="J123" s="420"/>
    </row>
    <row r="124" spans="1:10" x14ac:dyDescent="0.25">
      <c r="A124" s="428" t="s">
        <v>474</v>
      </c>
      <c r="B124" s="255" t="s">
        <v>89</v>
      </c>
      <c r="C124" s="416">
        <v>245256909.21191537</v>
      </c>
      <c r="D124" s="416">
        <v>8741751.5380035639</v>
      </c>
      <c r="E124" s="417">
        <v>3.6960639749169868E-2</v>
      </c>
      <c r="F124" s="418">
        <v>495123101.82792449</v>
      </c>
      <c r="G124" s="418">
        <v>23814747.064403057</v>
      </c>
      <c r="H124" s="417">
        <v>5.0529015290535398E-2</v>
      </c>
      <c r="I124" s="421"/>
      <c r="J124" s="421"/>
    </row>
    <row r="125" spans="1:10" x14ac:dyDescent="0.25">
      <c r="A125" s="428" t="s">
        <v>474</v>
      </c>
      <c r="B125" s="265" t="s">
        <v>90</v>
      </c>
      <c r="C125" s="412">
        <v>139539312.84560055</v>
      </c>
      <c r="D125" s="412">
        <v>373551.36119043827</v>
      </c>
      <c r="E125" s="413">
        <v>2.6842188567500849E-3</v>
      </c>
      <c r="F125" s="414">
        <v>299295163.71792781</v>
      </c>
      <c r="G125" s="414">
        <v>17924953.93008393</v>
      </c>
      <c r="H125" s="413">
        <v>6.3705940808728601E-2</v>
      </c>
      <c r="I125" s="420"/>
      <c r="J125" s="420"/>
    </row>
    <row r="126" spans="1:10" x14ac:dyDescent="0.25">
      <c r="A126" s="428" t="s">
        <v>474</v>
      </c>
      <c r="B126" s="255" t="s">
        <v>91</v>
      </c>
      <c r="C126" s="416">
        <v>235294216.78970987</v>
      </c>
      <c r="D126" s="416">
        <v>12717857.980480254</v>
      </c>
      <c r="E126" s="417">
        <v>5.7139302882480619E-2</v>
      </c>
      <c r="F126" s="418">
        <v>507288384.98701918</v>
      </c>
      <c r="G126" s="418">
        <v>29898309.204894245</v>
      </c>
      <c r="H126" s="417">
        <v>6.2628677724208645E-2</v>
      </c>
      <c r="I126" s="421"/>
      <c r="J126" s="421"/>
    </row>
    <row r="127" spans="1:10" x14ac:dyDescent="0.25">
      <c r="A127" s="428" t="s">
        <v>474</v>
      </c>
      <c r="B127" s="265" t="s">
        <v>92</v>
      </c>
      <c r="C127" s="412">
        <v>271860645.21995014</v>
      </c>
      <c r="D127" s="412">
        <v>14337969.895508885</v>
      </c>
      <c r="E127" s="413">
        <v>5.5676533639009151E-2</v>
      </c>
      <c r="F127" s="414">
        <v>571897508.54494596</v>
      </c>
      <c r="G127" s="414">
        <v>37262753.310438037</v>
      </c>
      <c r="H127" s="413">
        <v>6.9697588766172519E-2</v>
      </c>
      <c r="I127" s="420"/>
      <c r="J127" s="420"/>
    </row>
    <row r="128" spans="1:10" x14ac:dyDescent="0.25">
      <c r="A128" s="428" t="s">
        <v>474</v>
      </c>
      <c r="B128" s="255" t="s">
        <v>93</v>
      </c>
      <c r="C128" s="416">
        <v>248661755.48939198</v>
      </c>
      <c r="D128" s="416">
        <v>1895025.7329149246</v>
      </c>
      <c r="E128" s="417">
        <v>7.679421511907379E-3</v>
      </c>
      <c r="F128" s="418">
        <v>501952758.10893869</v>
      </c>
      <c r="G128" s="418">
        <v>8290837.744486928</v>
      </c>
      <c r="H128" s="417">
        <v>1.6794566083537736E-2</v>
      </c>
      <c r="I128" s="421"/>
      <c r="J128" s="421"/>
    </row>
  </sheetData>
  <mergeCells count="3">
    <mergeCell ref="A9:A48"/>
    <mergeCell ref="A49:A88"/>
    <mergeCell ref="A89:A128"/>
  </mergeCells>
  <pageMargins left="0.7" right="0.7" top="0.75" bottom="0.75" header="0.3" footer="0.3"/>
  <pageSetup orientation="portrait" r:id="rId1"/>
  <colBreaks count="1" manualBreakCount="1">
    <brk id="11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FD619-F415-4487-ADB0-B7DFC24ED8B7}">
  <sheetPr>
    <tabColor rgb="FFC00000"/>
    <pageSetUpPr fitToPage="1"/>
  </sheetPr>
  <dimension ref="A1:T331"/>
  <sheetViews>
    <sheetView showGridLines="0" zoomScale="70" zoomScaleNormal="70" workbookViewId="0"/>
  </sheetViews>
  <sheetFormatPr defaultColWidth="9.1796875" defaultRowHeight="14.5" x14ac:dyDescent="0.25"/>
  <cols>
    <col min="1" max="1" width="9.1796875" style="9"/>
    <col min="2" max="2" width="21.81640625" style="9" customWidth="1"/>
    <col min="3" max="3" width="40.453125" style="8" customWidth="1"/>
    <col min="4" max="4" width="16.36328125" style="9" bestFit="1" customWidth="1"/>
    <col min="5" max="5" width="14" style="9" bestFit="1" customWidth="1"/>
    <col min="6" max="6" width="11.81640625" style="10" bestFit="1" customWidth="1"/>
    <col min="7" max="7" width="10.6328125" style="10" bestFit="1" customWidth="1"/>
    <col min="8" max="8" width="9" style="10" bestFit="1" customWidth="1"/>
    <col min="9" max="9" width="8.36328125" style="10" bestFit="1" customWidth="1"/>
    <col min="10" max="10" width="9" style="10" bestFit="1" customWidth="1"/>
    <col min="11" max="11" width="11.36328125" style="10" bestFit="1" customWidth="1"/>
    <col min="12" max="12" width="16.36328125" style="9" bestFit="1" customWidth="1"/>
    <col min="13" max="13" width="14.54296875" style="9" bestFit="1" customWidth="1"/>
    <col min="14" max="14" width="11.81640625" style="10" bestFit="1" customWidth="1"/>
    <col min="15" max="15" width="14.54296875" style="9" bestFit="1" customWidth="1"/>
    <col min="16" max="16" width="13.453125" style="9" bestFit="1" customWidth="1"/>
    <col min="17" max="17" width="11.36328125" style="10" bestFit="1" customWidth="1"/>
    <col min="18" max="16384" width="9.1796875" style="9"/>
  </cols>
  <sheetData>
    <row r="1" spans="1:17" x14ac:dyDescent="0.25">
      <c r="A1" s="8"/>
      <c r="B1" s="8"/>
    </row>
    <row r="2" spans="1:17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</row>
    <row r="3" spans="1:17" x14ac:dyDescent="0.25">
      <c r="B3" s="441" t="s">
        <v>256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7" ht="15" thickBot="1" x14ac:dyDescent="0.3">
      <c r="B4" s="441" t="str">
        <f>'HOME PAGE'!H5</f>
        <v>4 WEEKS ENDING 11-30-2025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7" x14ac:dyDescent="0.25">
      <c r="D5" s="442" t="s">
        <v>263</v>
      </c>
      <c r="E5" s="443"/>
      <c r="F5" s="444"/>
      <c r="G5" s="445" t="s">
        <v>264</v>
      </c>
      <c r="H5" s="446"/>
      <c r="I5" s="442" t="s">
        <v>265</v>
      </c>
      <c r="J5" s="443"/>
      <c r="K5" s="444"/>
      <c r="L5" s="445" t="s">
        <v>266</v>
      </c>
      <c r="M5" s="443"/>
      <c r="N5" s="446"/>
      <c r="O5" s="442" t="s">
        <v>267</v>
      </c>
      <c r="P5" s="443"/>
      <c r="Q5" s="444"/>
    </row>
    <row r="6" spans="1:17" s="11" customFormat="1" ht="29.5" thickBot="1" x14ac:dyDescent="0.3">
      <c r="C6" s="12"/>
      <c r="D6" s="268" t="s">
        <v>268</v>
      </c>
      <c r="E6" s="269" t="s">
        <v>269</v>
      </c>
      <c r="F6" s="270" t="s">
        <v>270</v>
      </c>
      <c r="G6" s="271" t="s">
        <v>268</v>
      </c>
      <c r="H6" s="273" t="s">
        <v>269</v>
      </c>
      <c r="I6" s="274" t="s">
        <v>268</v>
      </c>
      <c r="J6" s="272" t="s">
        <v>269</v>
      </c>
      <c r="K6" s="270" t="s">
        <v>270</v>
      </c>
      <c r="L6" s="271" t="s">
        <v>268</v>
      </c>
      <c r="M6" s="272" t="s">
        <v>269</v>
      </c>
      <c r="N6" s="273" t="s">
        <v>270</v>
      </c>
      <c r="O6" s="274" t="s">
        <v>268</v>
      </c>
      <c r="P6" s="272" t="s">
        <v>269</v>
      </c>
      <c r="Q6" s="270" t="s">
        <v>270</v>
      </c>
    </row>
    <row r="7" spans="1:17" ht="15" thickBot="1" x14ac:dyDescent="0.3">
      <c r="C7" s="158" t="s">
        <v>271</v>
      </c>
      <c r="D7" s="163">
        <f>SubSegments!D153</f>
        <v>172223274.06170875</v>
      </c>
      <c r="E7" s="164">
        <f>SubSegments!E153</f>
        <v>4098045.4996505678</v>
      </c>
      <c r="F7" s="177">
        <f>SubSegments!F153</f>
        <v>2.4374958682289029E-2</v>
      </c>
      <c r="G7" s="201">
        <f>SubSegments!G153</f>
        <v>100.00000000000011</v>
      </c>
      <c r="H7" s="216">
        <f>SubSegments!H153</f>
        <v>1.8474111129762605E-13</v>
      </c>
      <c r="I7" s="197">
        <f>SubSegments!I153</f>
        <v>2.1510211282791847</v>
      </c>
      <c r="J7" s="201">
        <f>SubSegments!J153</f>
        <v>-1.2969074602927844E-2</v>
      </c>
      <c r="K7" s="191">
        <f>SubSegments!K153</f>
        <v>-5.993129999227801E-3</v>
      </c>
      <c r="L7" s="192">
        <f>SubSegments!L153</f>
        <v>370455901.28815198</v>
      </c>
      <c r="M7" s="176">
        <f>SubSegments!M153</f>
        <v>6634553.8225421309</v>
      </c>
      <c r="N7" s="178">
        <f>SubSegments!N153</f>
        <v>1.8235746386952353E-2</v>
      </c>
      <c r="O7" s="182">
        <f>SubSegments!O153</f>
        <v>82852670.623916969</v>
      </c>
      <c r="P7" s="164">
        <f>SubSegments!P153</f>
        <v>3845805.5122893751</v>
      </c>
      <c r="Q7" s="178">
        <f>SubSegments!Q153</f>
        <v>4.8676852408403942E-2</v>
      </c>
    </row>
    <row r="8" spans="1:17" x14ac:dyDescent="0.25">
      <c r="B8" s="435" t="s">
        <v>272</v>
      </c>
      <c r="C8" s="18" t="s">
        <v>26</v>
      </c>
      <c r="D8" s="275">
        <f>SubSegments!D154</f>
        <v>92399.48239667344</v>
      </c>
      <c r="E8" s="276">
        <f>SubSegments!E154</f>
        <v>-2199.6105041350093</v>
      </c>
      <c r="F8" s="277">
        <f>SubSegments!F154</f>
        <v>-2.3251919618736759E-2</v>
      </c>
      <c r="G8" s="278">
        <f>SubSegments!G154</f>
        <v>5.3650984688379685E-2</v>
      </c>
      <c r="H8" s="279">
        <f>SubSegments!H154</f>
        <v>-2.6160572718874966E-3</v>
      </c>
      <c r="I8" s="280">
        <f>SubSegments!I154</f>
        <v>3.7239779896195193</v>
      </c>
      <c r="J8" s="278">
        <f>SubSegments!J154</f>
        <v>0.20540944209764689</v>
      </c>
      <c r="K8" s="281">
        <f>SubSegments!K154</f>
        <v>5.8378695575596148E-2</v>
      </c>
      <c r="L8" s="282">
        <f>SubSegments!L154</f>
        <v>344093.63869744813</v>
      </c>
      <c r="M8" s="283">
        <f>SubSegments!M154</f>
        <v>11240.245792563888</v>
      </c>
      <c r="N8" s="284">
        <f>SubSegments!N154</f>
        <v>3.3769359219889002E-2</v>
      </c>
      <c r="O8" s="285">
        <f>SubSegments!O154</f>
        <v>81749.670312881412</v>
      </c>
      <c r="P8" s="276">
        <f>SubSegments!P154</f>
        <v>-9659.2547900080681</v>
      </c>
      <c r="Q8" s="284">
        <f>SubSegments!Q154</f>
        <v>-0.1056708059867858</v>
      </c>
    </row>
    <row r="9" spans="1:17" x14ac:dyDescent="0.25">
      <c r="B9" s="436"/>
      <c r="C9" s="18" t="s">
        <v>273</v>
      </c>
      <c r="D9" s="286">
        <f>SubSegments!D155</f>
        <v>5685735.0160674453</v>
      </c>
      <c r="E9" s="287">
        <f>SubSegments!E155</f>
        <v>-98972.73991952464</v>
      </c>
      <c r="F9" s="288">
        <f>SubSegments!F155</f>
        <v>-1.7109375977911991E-2</v>
      </c>
      <c r="G9" s="289">
        <f>SubSegments!G155</f>
        <v>3.3013743624628891</v>
      </c>
      <c r="H9" s="290">
        <f>SubSegments!H155</f>
        <v>-0.13933932783952807</v>
      </c>
      <c r="I9" s="291">
        <f>SubSegments!I155</f>
        <v>2.4692384797778018</v>
      </c>
      <c r="J9" s="289">
        <f>SubSegments!J155</f>
        <v>-6.4217948899503607E-2</v>
      </c>
      <c r="K9" s="292">
        <f>SubSegments!K155</f>
        <v>-2.5347958690977456E-2</v>
      </c>
      <c r="L9" s="293">
        <f>SubSegments!L155</f>
        <v>14039435.687493794</v>
      </c>
      <c r="M9" s="294">
        <f>SubSegments!M155</f>
        <v>-615869.36493086442</v>
      </c>
      <c r="N9" s="295">
        <f>SubSegments!N155</f>
        <v>-4.2023646913372945E-2</v>
      </c>
      <c r="O9" s="296">
        <f>SubSegments!O155</f>
        <v>2998153.3813640494</v>
      </c>
      <c r="P9" s="287">
        <f>SubSegments!P155</f>
        <v>-104767.08133075945</v>
      </c>
      <c r="Q9" s="295">
        <f>SubSegments!Q155</f>
        <v>-3.376402411545279E-2</v>
      </c>
    </row>
    <row r="10" spans="1:17" x14ac:dyDescent="0.25">
      <c r="B10" s="436"/>
      <c r="C10" s="18" t="s">
        <v>274</v>
      </c>
      <c r="D10" s="286">
        <f>SubSegments!D156</f>
        <v>51440.869006177818</v>
      </c>
      <c r="E10" s="287">
        <f>SubSegments!E156</f>
        <v>-30848.7486147866</v>
      </c>
      <c r="F10" s="288">
        <f>SubSegments!F156</f>
        <v>-0.37488020368352587</v>
      </c>
      <c r="G10" s="289">
        <f>SubSegments!G156</f>
        <v>2.9868709259206316E-2</v>
      </c>
      <c r="H10" s="290">
        <f>SubSegments!H156</f>
        <v>-1.9076721670328284E-2</v>
      </c>
      <c r="I10" s="291">
        <f>SubSegments!I156</f>
        <v>2.4954211996787401</v>
      </c>
      <c r="J10" s="289">
        <f>SubSegments!J156</f>
        <v>-3.6614531387944016E-2</v>
      </c>
      <c r="K10" s="292">
        <f>SubSegments!K156</f>
        <v>-1.4460511334300648E-2</v>
      </c>
      <c r="L10" s="293">
        <f>SubSegments!L156</f>
        <v>128366.63504791318</v>
      </c>
      <c r="M10" s="294">
        <f>SubSegments!M156</f>
        <v>-79993.617064183345</v>
      </c>
      <c r="N10" s="295">
        <f>SubSegments!N156</f>
        <v>-0.38391975558345587</v>
      </c>
      <c r="O10" s="296">
        <f>SubSegments!O156</f>
        <v>25719.217071175575</v>
      </c>
      <c r="P10" s="287">
        <f>SubSegments!P156</f>
        <v>-16400.302138149738</v>
      </c>
      <c r="Q10" s="295">
        <f>SubSegments!Q156</f>
        <v>-0.38937534060262236</v>
      </c>
    </row>
    <row r="11" spans="1:17" x14ac:dyDescent="0.25">
      <c r="B11" s="436"/>
      <c r="C11" s="18" t="s">
        <v>244</v>
      </c>
      <c r="D11" s="286">
        <f>SubSegments!D157</f>
        <v>77845390.280789882</v>
      </c>
      <c r="E11" s="287">
        <f>SubSegments!E157</f>
        <v>-709443.12876287103</v>
      </c>
      <c r="F11" s="288">
        <f>SubSegments!F157</f>
        <v>-9.0311836709540821E-3</v>
      </c>
      <c r="G11" s="289">
        <f>SubSegments!G157</f>
        <v>45.200273136659476</v>
      </c>
      <c r="H11" s="290">
        <f>SubSegments!H157</f>
        <v>-1.5237278246576622</v>
      </c>
      <c r="I11" s="291">
        <f>SubSegments!I157</f>
        <v>1.8574298123226134</v>
      </c>
      <c r="J11" s="289">
        <f>SubSegments!J157</f>
        <v>2.2188681622928863E-2</v>
      </c>
      <c r="K11" s="292">
        <f>SubSegments!K157</f>
        <v>1.2090335842936041E-2</v>
      </c>
      <c r="L11" s="293">
        <f>SubSegments!L157</f>
        <v>144592348.65942815</v>
      </c>
      <c r="M11" s="294">
        <f>SubSegments!M157</f>
        <v>425287.370955199</v>
      </c>
      <c r="N11" s="295">
        <f>SubSegments!N157</f>
        <v>2.9499621283409164E-3</v>
      </c>
      <c r="O11" s="296">
        <f>SubSegments!O157</f>
        <v>31488184.815626077</v>
      </c>
      <c r="P11" s="287">
        <f>SubSegments!P157</f>
        <v>-85802.485819660127</v>
      </c>
      <c r="Q11" s="295">
        <f>SubSegments!Q157</f>
        <v>-2.7175055529249335E-3</v>
      </c>
    </row>
    <row r="12" spans="1:17" x14ac:dyDescent="0.25">
      <c r="B12" s="436"/>
      <c r="C12" s="18" t="s">
        <v>275</v>
      </c>
      <c r="D12" s="286">
        <f>SubSegments!D158</f>
        <v>15733877.740236368</v>
      </c>
      <c r="E12" s="287">
        <f>SubSegments!E158</f>
        <v>4340407.2869212981</v>
      </c>
      <c r="F12" s="288">
        <f>SubSegments!F158</f>
        <v>0.38095568024740023</v>
      </c>
      <c r="G12" s="289">
        <f>SubSegments!G158</f>
        <v>9.1357441820545287</v>
      </c>
      <c r="H12" s="290">
        <f>SubSegments!H158</f>
        <v>2.358967995184087</v>
      </c>
      <c r="I12" s="291">
        <f>SubSegments!I158</f>
        <v>2.7446584564007597</v>
      </c>
      <c r="J12" s="289">
        <f>SubSegments!J158</f>
        <v>5.2807755035118475E-2</v>
      </c>
      <c r="K12" s="292">
        <f>SubSegments!K158</f>
        <v>1.9617638901120265E-2</v>
      </c>
      <c r="L12" s="293">
        <f>SubSegments!L158</f>
        <v>43184120.591715425</v>
      </c>
      <c r="M12" s="294">
        <f>SubSegments!M158</f>
        <v>12514599.160970543</v>
      </c>
      <c r="N12" s="295">
        <f>SubSegments!N158</f>
        <v>0.40804677012094465</v>
      </c>
      <c r="O12" s="296">
        <f>SubSegments!O158</f>
        <v>7695558.7071488462</v>
      </c>
      <c r="P12" s="287">
        <f>SubSegments!P158</f>
        <v>2233954.587660009</v>
      </c>
      <c r="Q12" s="295">
        <f>SubSegments!Q158</f>
        <v>0.40902902128854579</v>
      </c>
    </row>
    <row r="13" spans="1:17" x14ac:dyDescent="0.25">
      <c r="B13" s="436"/>
      <c r="C13" s="18" t="s">
        <v>276</v>
      </c>
      <c r="D13" s="286">
        <f>SubSegments!D159</f>
        <v>31483122.592038304</v>
      </c>
      <c r="E13" s="287">
        <f>SubSegments!E159</f>
        <v>1363489.9992720447</v>
      </c>
      <c r="F13" s="288">
        <f>SubSegments!F159</f>
        <v>4.5269144471553419E-2</v>
      </c>
      <c r="G13" s="289">
        <f>SubSegments!G159</f>
        <v>18.28041114858711</v>
      </c>
      <c r="H13" s="290">
        <f>SubSegments!H159</f>
        <v>0.36541240011045417</v>
      </c>
      <c r="I13" s="291">
        <f>SubSegments!I159</f>
        <v>1.4551505687372337</v>
      </c>
      <c r="J13" s="289">
        <f>SubSegments!J159</f>
        <v>-5.1466447140742444E-2</v>
      </c>
      <c r="K13" s="292">
        <f>SubSegments!K159</f>
        <v>-3.4160272052118391E-2</v>
      </c>
      <c r="L13" s="293">
        <f>SubSegments!L159</f>
        <v>45812683.745428592</v>
      </c>
      <c r="M13" s="294">
        <f>SubSegments!M159</f>
        <v>433932.76917406172</v>
      </c>
      <c r="N13" s="295">
        <f>SubSegments!N159</f>
        <v>9.562466128720179E-3</v>
      </c>
      <c r="O13" s="296">
        <f>SubSegments!O159</f>
        <v>13179089.369627774</v>
      </c>
      <c r="P13" s="287">
        <f>SubSegments!P159</f>
        <v>596401.29176620767</v>
      </c>
      <c r="Q13" s="295">
        <f>SubSegments!Q159</f>
        <v>4.7398559677843205E-2</v>
      </c>
    </row>
    <row r="14" spans="1:17" x14ac:dyDescent="0.25">
      <c r="B14" s="436"/>
      <c r="C14" s="18" t="s">
        <v>277</v>
      </c>
      <c r="D14" s="286">
        <f>SubSegments!D160</f>
        <v>325023.86484140437</v>
      </c>
      <c r="E14" s="287">
        <f>SubSegments!E160</f>
        <v>-14951.937756355386</v>
      </c>
      <c r="F14" s="288">
        <f>SubSegments!F160</f>
        <v>-4.397941748238382E-2</v>
      </c>
      <c r="G14" s="289">
        <f>SubSegments!G160</f>
        <v>0.18872238181057135</v>
      </c>
      <c r="H14" s="290">
        <f>SubSegments!H160</f>
        <v>-1.3493434046159547E-2</v>
      </c>
      <c r="I14" s="291">
        <f>SubSegments!I160</f>
        <v>2.0710550022058114</v>
      </c>
      <c r="J14" s="289">
        <f>SubSegments!J160</f>
        <v>-0.21940422854117037</v>
      </c>
      <c r="K14" s="292">
        <f>SubSegments!K160</f>
        <v>-9.5790497205059014E-2</v>
      </c>
      <c r="L14" s="293">
        <f>SubSegments!L160</f>
        <v>673142.30111605604</v>
      </c>
      <c r="M14" s="294">
        <f>SubSegments!M160</f>
        <v>-105558.41417459655</v>
      </c>
      <c r="N14" s="295">
        <f>SubSegments!N160</f>
        <v>-0.13555710442001651</v>
      </c>
      <c r="O14" s="296">
        <f>SubSegments!O160</f>
        <v>145235.86484140158</v>
      </c>
      <c r="P14" s="287">
        <f>SubSegments!P160</f>
        <v>-18600.082667529583</v>
      </c>
      <c r="Q14" s="295">
        <f>SubSegments!Q160</f>
        <v>-0.11352870325674798</v>
      </c>
    </row>
    <row r="15" spans="1:17" x14ac:dyDescent="0.25">
      <c r="B15" s="436"/>
      <c r="C15" s="18" t="s">
        <v>278</v>
      </c>
      <c r="D15" s="286">
        <f>SubSegments!D161</f>
        <v>41364.740978627742</v>
      </c>
      <c r="E15" s="287">
        <f>SubSegments!E161</f>
        <v>-3810.0254616257953</v>
      </c>
      <c r="F15" s="288">
        <f>SubSegments!F161</f>
        <v>-8.4339682567364085E-2</v>
      </c>
      <c r="G15" s="289">
        <f>SubSegments!G161</f>
        <v>2.4018090007861842E-2</v>
      </c>
      <c r="H15" s="290">
        <f>SubSegments!H161</f>
        <v>-2.8516230189244082E-3</v>
      </c>
      <c r="I15" s="291">
        <f>SubSegments!I161</f>
        <v>9.3811059014611331</v>
      </c>
      <c r="J15" s="289">
        <f>SubSegments!J161</f>
        <v>1.0259664372757555</v>
      </c>
      <c r="K15" s="292">
        <f>SubSegments!K161</f>
        <v>0.12279465132492397</v>
      </c>
      <c r="L15" s="293">
        <f>SubSegments!L161</f>
        <v>388047.01570701587</v>
      </c>
      <c r="M15" s="294">
        <f>SubSegments!M161</f>
        <v>10605.541836696328</v>
      </c>
      <c r="N15" s="295">
        <f>SubSegments!N161</f>
        <v>2.8098506843845558E-2</v>
      </c>
      <c r="O15" s="296">
        <f>SubSegments!O161</f>
        <v>86903.781009674072</v>
      </c>
      <c r="P15" s="287">
        <f>SubSegments!P161</f>
        <v>-6911.7481954097166</v>
      </c>
      <c r="Q15" s="295">
        <f>SubSegments!Q161</f>
        <v>-7.367381769280873E-2</v>
      </c>
    </row>
    <row r="16" spans="1:17" x14ac:dyDescent="0.25">
      <c r="B16" s="436"/>
      <c r="C16" s="18" t="s">
        <v>279</v>
      </c>
      <c r="D16" s="286">
        <f>SubSegments!D162</f>
        <v>193341.1544870761</v>
      </c>
      <c r="E16" s="287">
        <f>SubSegments!E162</f>
        <v>38392.957562713069</v>
      </c>
      <c r="F16" s="288">
        <f>SubSegments!F162</f>
        <v>0.24777931156859054</v>
      </c>
      <c r="G16" s="289">
        <f>SubSegments!G162</f>
        <v>0.11226192019657046</v>
      </c>
      <c r="H16" s="290">
        <f>SubSegments!H162</f>
        <v>2.0099549177298573E-2</v>
      </c>
      <c r="I16" s="291">
        <f>SubSegments!I162</f>
        <v>3.7153572032605866</v>
      </c>
      <c r="J16" s="289">
        <f>SubSegments!J162</f>
        <v>0.75570609774517106</v>
      </c>
      <c r="K16" s="292">
        <f>SubSegments!K162</f>
        <v>0.25533621052051902</v>
      </c>
      <c r="L16" s="293">
        <f>SubSegments!L162</f>
        <v>718331.4510102761</v>
      </c>
      <c r="M16" s="294">
        <f>SubSegments!M162</f>
        <v>259738.84868546476</v>
      </c>
      <c r="N16" s="295">
        <f>SubSegments!N162</f>
        <v>0.56638255255041658</v>
      </c>
      <c r="O16" s="296">
        <f>SubSegments!O162</f>
        <v>180695.73100668192</v>
      </c>
      <c r="P16" s="287">
        <f>SubSegments!P162</f>
        <v>45893.910810649395</v>
      </c>
      <c r="Q16" s="295">
        <f>SubSegments!Q162</f>
        <v>0.34045468187231598</v>
      </c>
    </row>
    <row r="17" spans="2:17" x14ac:dyDescent="0.25">
      <c r="B17" s="436"/>
      <c r="C17" s="18" t="s">
        <v>280</v>
      </c>
      <c r="D17" s="286">
        <f>SubSegments!D163</f>
        <v>6624897.4341905145</v>
      </c>
      <c r="E17" s="287">
        <f>SubSegments!E163</f>
        <v>395798.3841007147</v>
      </c>
      <c r="F17" s="288">
        <f>SubSegments!F163</f>
        <v>6.3540229641236609E-2</v>
      </c>
      <c r="G17" s="289">
        <f>SubSegments!G163</f>
        <v>3.8466911457140083</v>
      </c>
      <c r="H17" s="290">
        <f>SubSegments!H163</f>
        <v>0.14165585543303871</v>
      </c>
      <c r="I17" s="291">
        <f>SubSegments!I163</f>
        <v>4.2829716450852438</v>
      </c>
      <c r="J17" s="289">
        <f>SubSegments!J163</f>
        <v>-0.83885584063425878</v>
      </c>
      <c r="K17" s="292">
        <f>SubSegments!K163</f>
        <v>-0.16378057304216645</v>
      </c>
      <c r="L17" s="293">
        <f>SubSegments!L163</f>
        <v>28374247.86223596</v>
      </c>
      <c r="M17" s="294">
        <f>SubSegments!M163</f>
        <v>-3530122.8637832217</v>
      </c>
      <c r="N17" s="295">
        <f>SubSegments!N163</f>
        <v>-0.1106469986228024</v>
      </c>
      <c r="O17" s="296">
        <f>SubSegments!O163</f>
        <v>8677749.6583220884</v>
      </c>
      <c r="P17" s="287">
        <f>SubSegments!P163</f>
        <v>336254.53806527704</v>
      </c>
      <c r="Q17" s="295">
        <f>SubSegments!Q163</f>
        <v>4.0311063330685577E-2</v>
      </c>
    </row>
    <row r="18" spans="2:17" ht="15" thickBot="1" x14ac:dyDescent="0.3">
      <c r="B18" s="436"/>
      <c r="C18" s="350" t="s">
        <v>281</v>
      </c>
      <c r="D18" s="298">
        <f>SubSegments!D164</f>
        <v>34068621.585368149</v>
      </c>
      <c r="E18" s="299">
        <f>SubSegments!E164</f>
        <v>-1257876.2384989038</v>
      </c>
      <c r="F18" s="300">
        <f>SubSegments!F164</f>
        <v>-3.5607159384168162E-2</v>
      </c>
      <c r="G18" s="301">
        <f>SubSegments!G164</f>
        <v>19.781659459778453</v>
      </c>
      <c r="H18" s="302">
        <f>SubSegments!H164</f>
        <v>-1.2303552901835708</v>
      </c>
      <c r="I18" s="303">
        <f>SubSegments!I164</f>
        <v>2.6943275263107247</v>
      </c>
      <c r="J18" s="301">
        <f>SubSegments!J164</f>
        <v>8.2308170274978387E-3</v>
      </c>
      <c r="K18" s="304">
        <f>SubSegments!K164</f>
        <v>3.0642295934661997E-3</v>
      </c>
      <c r="L18" s="305">
        <f>SubSegments!L164</f>
        <v>91792024.920921132</v>
      </c>
      <c r="M18" s="306">
        <f>SubSegments!M164</f>
        <v>-3098364.6342692375</v>
      </c>
      <c r="N18" s="307">
        <f>SubSegments!N164</f>
        <v>-3.2652038302226162E-2</v>
      </c>
      <c r="O18" s="308">
        <f>SubSegments!O164</f>
        <v>18202284.166543599</v>
      </c>
      <c r="P18" s="299">
        <f>SubSegments!P164</f>
        <v>784095.87788600102</v>
      </c>
      <c r="Q18" s="307">
        <f>SubSegments!Q164</f>
        <v>4.5015926162457996E-2</v>
      </c>
    </row>
    <row r="19" spans="2:17" s="160" customFormat="1" x14ac:dyDescent="0.25">
      <c r="B19" s="436"/>
      <c r="C19" s="227" t="s">
        <v>282</v>
      </c>
      <c r="D19" s="228">
        <f>'RFG vs SS'!E46</f>
        <v>73508634.443654343</v>
      </c>
      <c r="E19" s="228">
        <f>'RFG vs SS'!F46</f>
        <v>-1070870.4885367453</v>
      </c>
      <c r="F19" s="233">
        <f>'RFG vs SS'!G46</f>
        <v>-1.4358777113235041E-2</v>
      </c>
      <c r="G19" s="234">
        <f>'RFG vs SS'!H46</f>
        <v>42.68217222331733</v>
      </c>
      <c r="H19" s="235">
        <f>'RFG vs SS'!I46</f>
        <v>-1.6773243079616762</v>
      </c>
      <c r="I19" s="236">
        <f>'RFG vs SS'!J46</f>
        <v>1.7461351378021384</v>
      </c>
      <c r="J19" s="234">
        <f>'RFG vs SS'!K46</f>
        <v>1.6129705605043565E-3</v>
      </c>
      <c r="K19" s="237">
        <f>'RFG vs SS'!L46</f>
        <v>9.2459161069573487E-4</v>
      </c>
      <c r="L19" s="238">
        <f>'RFG vs SS'!M46</f>
        <v>128356009.5339174</v>
      </c>
      <c r="M19" s="239">
        <f>'RFG vs SS'!N46</f>
        <v>-1749590.0421967357</v>
      </c>
      <c r="N19" s="240">
        <f>'RFG vs SS'!O46</f>
        <v>-1.3447461507398025E-2</v>
      </c>
      <c r="O19" s="241">
        <f>'RFG vs SS'!P46</f>
        <v>29433702.62472266</v>
      </c>
      <c r="P19" s="242">
        <f>'RFG vs SS'!Q46</f>
        <v>-112571.78545662388</v>
      </c>
      <c r="Q19" s="240">
        <f>'RFG vs SS'!R46</f>
        <v>-3.8100162441407721E-3</v>
      </c>
    </row>
    <row r="20" spans="2:17" s="160" customFormat="1" ht="15" thickBot="1" x14ac:dyDescent="0.3">
      <c r="B20" s="437"/>
      <c r="C20" s="161" t="s">
        <v>283</v>
      </c>
      <c r="D20" s="229">
        <f>'RFG vs SS'!E47</f>
        <v>4336755.8371346481</v>
      </c>
      <c r="E20" s="229">
        <f>'RFG vs SS'!F47</f>
        <v>361427.35977374436</v>
      </c>
      <c r="F20" s="243">
        <f>'RFG vs SS'!G47</f>
        <v>9.091760890503435E-2</v>
      </c>
      <c r="G20" s="244">
        <f>'RFG vs SS'!H47</f>
        <v>2.5181009133415722</v>
      </c>
      <c r="H20" s="245">
        <f>'RFG vs SS'!I47</f>
        <v>0.15359648330385411</v>
      </c>
      <c r="I20" s="246">
        <f>'RFG vs SS'!J47</f>
        <v>3.7438905336756334</v>
      </c>
      <c r="J20" s="244">
        <f>'RFG vs SS'!K47</f>
        <v>0.20670818699972404</v>
      </c>
      <c r="K20" s="247">
        <f>'RFG vs SS'!L47</f>
        <v>5.8438657309815942E-2</v>
      </c>
      <c r="L20" s="248">
        <f>'RFG vs SS'!M47</f>
        <v>16236339.125510955</v>
      </c>
      <c r="M20" s="249">
        <f>'RFG vs SS'!N47</f>
        <v>2174877.4131519441</v>
      </c>
      <c r="N20" s="250">
        <f>'RFG vs SS'!O47</f>
        <v>0.1546693692050794</v>
      </c>
      <c r="O20" s="251">
        <f>'RFG vs SS'!P47</f>
        <v>2054482.1909034252</v>
      </c>
      <c r="P20" s="252">
        <f>'RFG vs SS'!Q47</f>
        <v>26769.299636950251</v>
      </c>
      <c r="Q20" s="250">
        <f>'RFG vs SS'!R47</f>
        <v>1.3201720890688129E-2</v>
      </c>
    </row>
    <row r="21" spans="2:17" x14ac:dyDescent="0.25">
      <c r="B21" s="438" t="s">
        <v>284</v>
      </c>
      <c r="C21" s="13" t="s">
        <v>31</v>
      </c>
      <c r="D21" s="162">
        <f>'Fat Content'!D57</f>
        <v>1075366.7757709026</v>
      </c>
      <c r="E21" s="32">
        <f>'Fat Content'!E57</f>
        <v>-17258.584274888039</v>
      </c>
      <c r="F21" s="196">
        <f>'Fat Content'!F57</f>
        <v>-1.5795518670887111E-2</v>
      </c>
      <c r="G21" s="204">
        <f>'Fat Content'!G57</f>
        <v>0.62440270145229748</v>
      </c>
      <c r="H21" s="219">
        <f>'Fat Content'!H57</f>
        <v>-2.5485105030287003E-2</v>
      </c>
      <c r="I21" s="200">
        <f>'Fat Content'!I57</f>
        <v>2.444351813194932</v>
      </c>
      <c r="J21" s="204">
        <f>'Fat Content'!J57</f>
        <v>-0.12870323435817532</v>
      </c>
      <c r="K21" s="186">
        <f>'Fat Content'!K57</f>
        <v>-5.0019619471634684E-2</v>
      </c>
      <c r="L21" s="187">
        <f>'Fat Content'!L57</f>
        <v>2628574.7282051938</v>
      </c>
      <c r="M21" s="188">
        <f>'Fat Content'!M57</f>
        <v>-182810.46954515902</v>
      </c>
      <c r="N21" s="189">
        <f>'Fat Content'!N57</f>
        <v>-6.5025052309246864E-2</v>
      </c>
      <c r="O21" s="31">
        <f>'Fat Content'!O57</f>
        <v>557743.39809024334</v>
      </c>
      <c r="P21" s="32">
        <f>'Fat Content'!P57</f>
        <v>-5993.2920931577682</v>
      </c>
      <c r="Q21" s="189">
        <f>'Fat Content'!Q57</f>
        <v>-1.0631367795500349E-2</v>
      </c>
    </row>
    <row r="22" spans="2:17" x14ac:dyDescent="0.25">
      <c r="B22" s="439"/>
      <c r="C22" s="18" t="s">
        <v>217</v>
      </c>
      <c r="D22" s="27">
        <f>'Fat Content'!D58</f>
        <v>9593985.9923697747</v>
      </c>
      <c r="E22" s="309">
        <f>'Fat Content'!E58</f>
        <v>-1077762.8366616778</v>
      </c>
      <c r="F22" s="310">
        <f>'Fat Content'!F58</f>
        <v>-0.10099214795326976</v>
      </c>
      <c r="G22" s="311">
        <f>'Fat Content'!G58</f>
        <v>5.5706675213549781</v>
      </c>
      <c r="H22" s="215">
        <f>'Fat Content'!H58</f>
        <v>-0.77683244655871153</v>
      </c>
      <c r="I22" s="312">
        <f>'Fat Content'!I58</f>
        <v>1.3922379638096822</v>
      </c>
      <c r="J22" s="311">
        <f>'Fat Content'!J58</f>
        <v>-1.1035965948714921E-2</v>
      </c>
      <c r="K22" s="313">
        <f>'Fat Content'!K58</f>
        <v>-7.8644416565303056E-3</v>
      </c>
      <c r="L22" s="180">
        <f>'Fat Content'!L58</f>
        <v>13357111.522835508</v>
      </c>
      <c r="M22" s="314">
        <f>'Fat Content'!M58</f>
        <v>-1618275.3938740324</v>
      </c>
      <c r="N22" s="173">
        <f>'Fat Content'!N58</f>
        <v>-0.108062342754454</v>
      </c>
      <c r="O22" s="315">
        <f>'Fat Content'!O58</f>
        <v>4053206.1452556243</v>
      </c>
      <c r="P22" s="309">
        <f>'Fat Content'!P58</f>
        <v>-498378.91861215793</v>
      </c>
      <c r="Q22" s="173">
        <f>'Fat Content'!Q58</f>
        <v>-0.10949568372751721</v>
      </c>
    </row>
    <row r="23" spans="2:17" x14ac:dyDescent="0.25">
      <c r="B23" s="439"/>
      <c r="C23" s="18" t="s">
        <v>218</v>
      </c>
      <c r="D23" s="27">
        <f>'Fat Content'!D59</f>
        <v>774682.3712933138</v>
      </c>
      <c r="E23" s="309">
        <f>'Fat Content'!E59</f>
        <v>635077.61392927915</v>
      </c>
      <c r="F23" s="310">
        <f>'Fat Content'!F59</f>
        <v>4.5491115483496376</v>
      </c>
      <c r="G23" s="311">
        <f>'Fat Content'!G59</f>
        <v>0.44981282321676247</v>
      </c>
      <c r="H23" s="215">
        <f>'Fat Content'!H59</f>
        <v>0.366776649194549</v>
      </c>
      <c r="I23" s="312">
        <f>'Fat Content'!I59</f>
        <v>2.2154606639086123</v>
      </c>
      <c r="J23" s="311">
        <f>'Fat Content'!J59</f>
        <v>0.22169958088920882</v>
      </c>
      <c r="K23" s="313">
        <f>'Fat Content'!K59</f>
        <v>0.11119666382165572</v>
      </c>
      <c r="L23" s="180">
        <f>'Fat Content'!L59</f>
        <v>1716278.3206237829</v>
      </c>
      <c r="M23" s="314">
        <f>'Fat Content'!M59</f>
        <v>1437939.7883870043</v>
      </c>
      <c r="N23" s="173">
        <f>'Fat Content'!N59</f>
        <v>5.1661542397003402</v>
      </c>
      <c r="O23" s="315">
        <f>'Fat Content'!O59</f>
        <v>432995.64257705212</v>
      </c>
      <c r="P23" s="309">
        <f>'Fat Content'!P59</f>
        <v>363193.26389503479</v>
      </c>
      <c r="Q23" s="173">
        <f>'Fat Content'!Q59</f>
        <v>5.2031645733672054</v>
      </c>
    </row>
    <row r="24" spans="2:17" ht="15" thickBot="1" x14ac:dyDescent="0.3">
      <c r="B24" s="440"/>
      <c r="C24" s="21" t="s">
        <v>219</v>
      </c>
      <c r="D24" s="316">
        <f>'Fat Content'!D60</f>
        <v>160779238.92227519</v>
      </c>
      <c r="E24" s="317">
        <f>'Fat Content'!E60</f>
        <v>4557989.3066578507</v>
      </c>
      <c r="F24" s="318">
        <f>'Fat Content'!F60</f>
        <v>2.9176500110406182E-2</v>
      </c>
      <c r="G24" s="319">
        <f>'Fat Content'!G60</f>
        <v>93.355116953976278</v>
      </c>
      <c r="H24" s="320">
        <f>'Fat Content'!H60</f>
        <v>0.4355409023944361</v>
      </c>
      <c r="I24" s="321">
        <f>'Fat Content'!I60</f>
        <v>2.1940266609112227</v>
      </c>
      <c r="J24" s="319">
        <f>'Fat Content'!J60</f>
        <v>-1.9220497651691648E-2</v>
      </c>
      <c r="K24" s="322">
        <f>'Fat Content'!K60</f>
        <v>-8.6842979001819781E-3</v>
      </c>
      <c r="L24" s="323">
        <f>'Fat Content'!L60</f>
        <v>352753936.71648711</v>
      </c>
      <c r="M24" s="324">
        <f>'Fat Content'!M60</f>
        <v>6997699.8975742459</v>
      </c>
      <c r="N24" s="325">
        <f>'Fat Content'!N60</f>
        <v>2.0238824791580654E-2</v>
      </c>
      <c r="O24" s="326">
        <f>'Fat Content'!O60</f>
        <v>77808725.437994063</v>
      </c>
      <c r="P24" s="317">
        <f>'Fat Content'!P60</f>
        <v>3986984.4590996057</v>
      </c>
      <c r="Q24" s="325">
        <f>'Fat Content'!Q60</f>
        <v>5.4008269193210702E-2</v>
      </c>
    </row>
    <row r="25" spans="2:17" ht="15" thickBot="1" x14ac:dyDescent="0.3">
      <c r="B25" s="438" t="s">
        <v>198</v>
      </c>
      <c r="C25" s="158" t="s">
        <v>198</v>
      </c>
      <c r="D25" s="163">
        <f>Flavors!D237</f>
        <v>92950061.489205837</v>
      </c>
      <c r="E25" s="164">
        <f>Flavors!E237</f>
        <v>3500363.3284886479</v>
      </c>
      <c r="F25" s="177">
        <f>Flavors!F237</f>
        <v>3.9132198324464226E-2</v>
      </c>
      <c r="G25" s="201">
        <f>Flavors!G237</f>
        <v>53.970673821879195</v>
      </c>
      <c r="H25" s="216">
        <f>Flavors!H237</f>
        <v>0.76646471789005943</v>
      </c>
      <c r="I25" s="197">
        <f>Flavors!I237</f>
        <v>2.01941369174118</v>
      </c>
      <c r="J25" s="201">
        <f>Flavors!J237</f>
        <v>4.7184974418507997E-2</v>
      </c>
      <c r="K25" s="191">
        <f>Flavors!K237</f>
        <v>2.39246969705229E-2</v>
      </c>
      <c r="L25" s="192">
        <f>Flavors!L237</f>
        <v>187704626.81948683</v>
      </c>
      <c r="M25" s="176">
        <f>Flavors!M237</f>
        <v>11289363.351075381</v>
      </c>
      <c r="N25" s="178">
        <f>Flavors!N237</f>
        <v>6.3993121281690185E-2</v>
      </c>
      <c r="O25" s="182">
        <f>Flavors!O237</f>
        <v>39686546.903948776</v>
      </c>
      <c r="P25" s="164">
        <f>Flavors!P237</f>
        <v>2072336.2477174103</v>
      </c>
      <c r="Q25" s="178">
        <f>Flavors!Q237</f>
        <v>5.5094503156192014E-2</v>
      </c>
    </row>
    <row r="26" spans="2:17" x14ac:dyDescent="0.25">
      <c r="B26" s="439"/>
      <c r="C26" s="221" t="s">
        <v>31</v>
      </c>
      <c r="D26" s="327">
        <f>Flavors!D238</f>
        <v>8261988.8431136012</v>
      </c>
      <c r="E26" s="328">
        <f>Flavors!E238</f>
        <v>2724323.8110202141</v>
      </c>
      <c r="F26" s="329">
        <f>Flavors!F238</f>
        <v>0.49196255014188645</v>
      </c>
      <c r="G26" s="330">
        <f>Flavors!G238</f>
        <v>4.7972545453718878</v>
      </c>
      <c r="H26" s="331">
        <f>Flavors!H238</f>
        <v>1.5034805654309027</v>
      </c>
      <c r="I26" s="332">
        <f>Flavors!I238</f>
        <v>2.7518149067002202</v>
      </c>
      <c r="J26" s="330">
        <f>Flavors!J238</f>
        <v>0.13297851002486016</v>
      </c>
      <c r="K26" s="333">
        <f>Flavors!K238</f>
        <v>5.0777708066711523E-2</v>
      </c>
      <c r="L26" s="334">
        <f>Flavors!L238</f>
        <v>22735464.057470914</v>
      </c>
      <c r="M26" s="335">
        <f>Flavors!M238</f>
        <v>8233225.3188283257</v>
      </c>
      <c r="N26" s="336">
        <f>Flavors!N238</f>
        <v>0.56772098895945755</v>
      </c>
      <c r="O26" s="337">
        <f>Flavors!O238</f>
        <v>5073977.9111824622</v>
      </c>
      <c r="P26" s="328">
        <f>Flavors!P238</f>
        <v>1987165.9114503441</v>
      </c>
      <c r="Q26" s="336">
        <f>Flavors!Q238</f>
        <v>0.64375994120237834</v>
      </c>
    </row>
    <row r="27" spans="2:17" x14ac:dyDescent="0.25">
      <c r="B27" s="439"/>
      <c r="C27" s="18" t="s">
        <v>199</v>
      </c>
      <c r="D27" s="286">
        <f>Flavors!D239</f>
        <v>1603985.7985514868</v>
      </c>
      <c r="E27" s="287">
        <f>Flavors!E239</f>
        <v>-40084.88729421352</v>
      </c>
      <c r="F27" s="288">
        <f>Flavors!F239</f>
        <v>-2.4381486537845599E-2</v>
      </c>
      <c r="G27" s="289">
        <f>Flavors!G239</f>
        <v>0.93134090458457375</v>
      </c>
      <c r="H27" s="290">
        <f>Flavors!H239</f>
        <v>-4.6543675800601036E-2</v>
      </c>
      <c r="I27" s="291">
        <f>Flavors!I239</f>
        <v>1.9311052393137906</v>
      </c>
      <c r="J27" s="289">
        <f>Flavors!J239</f>
        <v>-7.4735402510068827E-2</v>
      </c>
      <c r="K27" s="292">
        <f>Flavors!K239</f>
        <v>-3.7258893329688368E-2</v>
      </c>
      <c r="L27" s="293">
        <f>Flavors!L239</f>
        <v>3097465.3793676905</v>
      </c>
      <c r="M27" s="294">
        <f>Flavors!M239</f>
        <v>-200278.42033284158</v>
      </c>
      <c r="N27" s="295">
        <f>Flavors!N239</f>
        <v>-6.0731952661401058E-2</v>
      </c>
      <c r="O27" s="296">
        <f>Flavors!O239</f>
        <v>802088.62204110646</v>
      </c>
      <c r="P27" s="287">
        <f>Flavors!P239</f>
        <v>-23674.92375207087</v>
      </c>
      <c r="Q27" s="295">
        <f>Flavors!Q239</f>
        <v>-2.8670342584971108E-2</v>
      </c>
    </row>
    <row r="28" spans="2:17" x14ac:dyDescent="0.25">
      <c r="B28" s="439"/>
      <c r="C28" s="18" t="s">
        <v>200</v>
      </c>
      <c r="D28" s="286">
        <f>Flavors!D240</f>
        <v>11269539.059635667</v>
      </c>
      <c r="E28" s="287">
        <f>Flavors!E240</f>
        <v>471864.58356349729</v>
      </c>
      <c r="F28" s="288">
        <f>Flavors!F240</f>
        <v>4.3700575027442921E-2</v>
      </c>
      <c r="G28" s="289">
        <f>Flavors!G240</f>
        <v>6.54356336043044</v>
      </c>
      <c r="H28" s="290">
        <f>Flavors!H240</f>
        <v>0.12116348123174081</v>
      </c>
      <c r="I28" s="291">
        <f>Flavors!I240</f>
        <v>2.1880032058472043</v>
      </c>
      <c r="J28" s="289">
        <f>Flavors!J240</f>
        <v>-2.7828635729257201E-2</v>
      </c>
      <c r="K28" s="292">
        <f>Flavors!K240</f>
        <v>-1.2559001638616412E-2</v>
      </c>
      <c r="L28" s="293">
        <f>Flavors!L240</f>
        <v>24657787.590903126</v>
      </c>
      <c r="M28" s="294">
        <f>Flavors!M240</f>
        <v>731956.67184497416</v>
      </c>
      <c r="N28" s="295">
        <f>Flavors!N240</f>
        <v>3.059273779544823E-2</v>
      </c>
      <c r="O28" s="296">
        <f>Flavors!O240</f>
        <v>4796143.9869188657</v>
      </c>
      <c r="P28" s="287">
        <f>Flavors!P240</f>
        <v>60289.897935490124</v>
      </c>
      <c r="Q28" s="295">
        <f>Flavors!Q240</f>
        <v>1.2730522689822204E-2</v>
      </c>
    </row>
    <row r="29" spans="2:17" x14ac:dyDescent="0.25">
      <c r="B29" s="439"/>
      <c r="C29" s="18" t="s">
        <v>201</v>
      </c>
      <c r="D29" s="286">
        <f>Flavors!D241</f>
        <v>1681714.0117620588</v>
      </c>
      <c r="E29" s="287">
        <f>Flavors!E241</f>
        <v>-685347.50951642171</v>
      </c>
      <c r="F29" s="288">
        <f>Flavors!F241</f>
        <v>-0.28953514868775215</v>
      </c>
      <c r="G29" s="289">
        <f>Flavors!G241</f>
        <v>0.97647313983793538</v>
      </c>
      <c r="H29" s="290">
        <f>Flavors!H241</f>
        <v>-0.43144257960731824</v>
      </c>
      <c r="I29" s="291">
        <f>Flavors!I241</f>
        <v>2.1252404738698054</v>
      </c>
      <c r="J29" s="289">
        <f>Flavors!J241</f>
        <v>2.3624110346813332E-2</v>
      </c>
      <c r="K29" s="292">
        <f>Flavors!K241</f>
        <v>1.1240924250899743E-2</v>
      </c>
      <c r="L29" s="293">
        <f>Flavors!L241</f>
        <v>3574046.6832706891</v>
      </c>
      <c r="M29" s="294">
        <f>Flavors!M241</f>
        <v>-1400608.5433137929</v>
      </c>
      <c r="N29" s="295">
        <f>Flavors!N241</f>
        <v>-0.28154886711122451</v>
      </c>
      <c r="O29" s="296">
        <f>Flavors!O241</f>
        <v>949529.21431052662</v>
      </c>
      <c r="P29" s="287">
        <f>Flavors!P241</f>
        <v>-317510.15079059917</v>
      </c>
      <c r="Q29" s="295">
        <f>Flavors!Q241</f>
        <v>-0.25059217537827472</v>
      </c>
    </row>
    <row r="30" spans="2:17" x14ac:dyDescent="0.25">
      <c r="B30" s="439"/>
      <c r="C30" s="18" t="s">
        <v>202</v>
      </c>
      <c r="D30" s="286">
        <f>Flavors!D242</f>
        <v>74429.855622999254</v>
      </c>
      <c r="E30" s="287">
        <f>Flavors!E242</f>
        <v>-417101.46130675054</v>
      </c>
      <c r="F30" s="288">
        <f>Flavors!F242</f>
        <v>-0.84857555752925329</v>
      </c>
      <c r="G30" s="289">
        <f>Flavors!G242</f>
        <v>4.3217071576708378E-2</v>
      </c>
      <c r="H30" s="290">
        <f>Flavors!H242</f>
        <v>-0.24914316557135049</v>
      </c>
      <c r="I30" s="291">
        <f>Flavors!I242</f>
        <v>2.9935996587288254</v>
      </c>
      <c r="J30" s="289">
        <f>Flavors!J242</f>
        <v>0.85280769585839344</v>
      </c>
      <c r="K30" s="292">
        <f>Flavors!K242</f>
        <v>0.39836084526164128</v>
      </c>
      <c r="L30" s="293">
        <f>Flavors!L242</f>
        <v>222813.1903922463</v>
      </c>
      <c r="M30" s="294">
        <f>Flavors!M242</f>
        <v>-829453.10239008116</v>
      </c>
      <c r="N30" s="295">
        <f>Flavors!N242</f>
        <v>-0.78825398863333396</v>
      </c>
      <c r="O30" s="296">
        <f>Flavors!O242</f>
        <v>46791.24804353714</v>
      </c>
      <c r="P30" s="287">
        <f>Flavors!P242</f>
        <v>-235675.46203374863</v>
      </c>
      <c r="Q30" s="295">
        <f>Flavors!Q242</f>
        <v>-0.83434774302878179</v>
      </c>
    </row>
    <row r="31" spans="2:17" x14ac:dyDescent="0.25">
      <c r="B31" s="439"/>
      <c r="C31" s="18" t="s">
        <v>203</v>
      </c>
      <c r="D31" s="286">
        <f>Flavors!D243</f>
        <v>1037119.7485063092</v>
      </c>
      <c r="E31" s="287">
        <f>Flavors!E243</f>
        <v>166384.55701875966</v>
      </c>
      <c r="F31" s="288">
        <f>Flavors!F243</f>
        <v>0.19108514120637646</v>
      </c>
      <c r="G31" s="289">
        <f>Flavors!G243</f>
        <v>0.60219488577060909</v>
      </c>
      <c r="H31" s="290">
        <f>Flavors!H243</f>
        <v>8.4286182279304067E-2</v>
      </c>
      <c r="I31" s="291">
        <f>Flavors!I243</f>
        <v>1.9589447460260609</v>
      </c>
      <c r="J31" s="289">
        <f>Flavors!J243</f>
        <v>-3.3000561745556434E-2</v>
      </c>
      <c r="K31" s="292">
        <f>Flavors!K243</f>
        <v>-1.6567001923599025E-2</v>
      </c>
      <c r="L31" s="293">
        <f>Flavors!L243</f>
        <v>2031660.2823363042</v>
      </c>
      <c r="M31" s="294">
        <f>Flavors!M243</f>
        <v>297203.40334105911</v>
      </c>
      <c r="N31" s="295">
        <f>Flavors!N243</f>
        <v>0.17135243138084028</v>
      </c>
      <c r="O31" s="296">
        <f>Flavors!O243</f>
        <v>518560.37425315368</v>
      </c>
      <c r="P31" s="287">
        <f>Flavors!P243</f>
        <v>83190.778509378084</v>
      </c>
      <c r="Q31" s="295">
        <f>Flavors!Q243</f>
        <v>0.19108081805128543</v>
      </c>
    </row>
    <row r="32" spans="2:17" x14ac:dyDescent="0.25">
      <c r="B32" s="439"/>
      <c r="C32" s="18" t="s">
        <v>204</v>
      </c>
      <c r="D32" s="286">
        <f>Flavors!D244</f>
        <v>10536559.808321683</v>
      </c>
      <c r="E32" s="287">
        <f>Flavors!E244</f>
        <v>-156211.21543010138</v>
      </c>
      <c r="F32" s="288">
        <f>Flavors!F244</f>
        <v>-1.4609048962435501E-2</v>
      </c>
      <c r="G32" s="289">
        <f>Flavors!G244</f>
        <v>6.1179651041510041</v>
      </c>
      <c r="H32" s="290">
        <f>Flavors!H244</f>
        <v>-0.24203875440427058</v>
      </c>
      <c r="I32" s="291">
        <f>Flavors!I244</f>
        <v>1.8075848708237026</v>
      </c>
      <c r="J32" s="289">
        <f>Flavors!J244</f>
        <v>-2.7152223034141443E-3</v>
      </c>
      <c r="K32" s="292">
        <f>Flavors!K244</f>
        <v>-1.4998741444706347E-3</v>
      </c>
      <c r="L32" s="293">
        <f>Flavors!L244</f>
        <v>19045726.100051366</v>
      </c>
      <c r="M32" s="294">
        <f>Flavors!M244</f>
        <v>-311398.2800334245</v>
      </c>
      <c r="N32" s="295">
        <f>Flavors!N244</f>
        <v>-1.608701137209206E-2</v>
      </c>
      <c r="O32" s="296">
        <f>Flavors!O244</f>
        <v>4052871.9674718976</v>
      </c>
      <c r="P32" s="287">
        <f>Flavors!P244</f>
        <v>-95991.227791108191</v>
      </c>
      <c r="Q32" s="295">
        <f>Flavors!Q244</f>
        <v>-2.3136754159719428E-2</v>
      </c>
    </row>
    <row r="33" spans="2:17" x14ac:dyDescent="0.25">
      <c r="B33" s="439"/>
      <c r="C33" s="18" t="s">
        <v>205</v>
      </c>
      <c r="D33" s="286">
        <f>Flavors!D245</f>
        <v>351572.70086250198</v>
      </c>
      <c r="E33" s="287">
        <f>Flavors!E245</f>
        <v>44992.261819394422</v>
      </c>
      <c r="F33" s="288">
        <f>Flavors!F245</f>
        <v>0.14675516141807132</v>
      </c>
      <c r="G33" s="289">
        <f>Flavors!G245</f>
        <v>0.20413774083549904</v>
      </c>
      <c r="H33" s="290">
        <f>Flavors!H245</f>
        <v>2.1785311241660499E-2</v>
      </c>
      <c r="I33" s="291">
        <f>Flavors!I245</f>
        <v>2.2742038794018815</v>
      </c>
      <c r="J33" s="289">
        <f>Flavors!J245</f>
        <v>0.19725063731373327</v>
      </c>
      <c r="K33" s="292">
        <f>Flavors!K245</f>
        <v>9.497114971900833E-2</v>
      </c>
      <c r="L33" s="293">
        <f>Flavors!L245</f>
        <v>799548.00019329914</v>
      </c>
      <c r="M33" s="294">
        <f>Flavors!M245</f>
        <v>162794.76336190896</v>
      </c>
      <c r="N33" s="295">
        <f>Flavors!N245</f>
        <v>0.25566381754415235</v>
      </c>
      <c r="O33" s="296">
        <f>Flavors!O245</f>
        <v>182877.3034123182</v>
      </c>
      <c r="P33" s="287">
        <f>Flavors!P245</f>
        <v>31316.430060088605</v>
      </c>
      <c r="Q33" s="295">
        <f>Flavors!Q245</f>
        <v>0.20662608605658259</v>
      </c>
    </row>
    <row r="34" spans="2:17" x14ac:dyDescent="0.25">
      <c r="B34" s="439"/>
      <c r="C34" s="18" t="s">
        <v>206</v>
      </c>
      <c r="D34" s="286">
        <f>Flavors!D246</f>
        <v>2</v>
      </c>
      <c r="E34" s="287">
        <f>Flavors!E246</f>
        <v>-10407.358924627304</v>
      </c>
      <c r="F34" s="288">
        <f>Flavors!F246</f>
        <v>-0.99980786520913711</v>
      </c>
      <c r="G34" s="289">
        <f>Flavors!G246</f>
        <v>1.1612832300954794E-6</v>
      </c>
      <c r="H34" s="290">
        <f>Flavors!H246</f>
        <v>-6.1902705522276068E-3</v>
      </c>
      <c r="I34" s="291">
        <f>Flavors!I246</f>
        <v>1.9900000000002365</v>
      </c>
      <c r="J34" s="289">
        <f>Flavors!J246</f>
        <v>0.38201492948384907</v>
      </c>
      <c r="K34" s="292">
        <f>Flavors!K246</f>
        <v>0.23757367931355794</v>
      </c>
      <c r="L34" s="293">
        <f>Flavors!L246</f>
        <v>3.9800000000004729</v>
      </c>
      <c r="M34" s="294">
        <f>Flavors!M246</f>
        <v>-16734.113744447222</v>
      </c>
      <c r="N34" s="295">
        <f>Flavors!N246</f>
        <v>-0.99976221903994777</v>
      </c>
      <c r="O34" s="296">
        <f>Flavors!O246</f>
        <v>1</v>
      </c>
      <c r="P34" s="287">
        <f>Flavors!P246</f>
        <v>-5203.679462313652</v>
      </c>
      <c r="Q34" s="295">
        <f>Flavors!Q246</f>
        <v>-0.99980786520913711</v>
      </c>
    </row>
    <row r="35" spans="2:17" x14ac:dyDescent="0.25">
      <c r="B35" s="439"/>
      <c r="C35" s="18" t="s">
        <v>207</v>
      </c>
      <c r="D35" s="286">
        <f>Flavors!D247</f>
        <v>0</v>
      </c>
      <c r="E35" s="287">
        <f>Flavors!E247</f>
        <v>-225.43208343088645</v>
      </c>
      <c r="F35" s="288">
        <f>Flavors!F247</f>
        <v>-1</v>
      </c>
      <c r="G35" s="289">
        <f>Flavors!G247</f>
        <v>0</v>
      </c>
      <c r="H35" s="290">
        <f>Flavors!H247</f>
        <v>-1.340858152931373E-4</v>
      </c>
      <c r="I35" s="291">
        <f>Flavors!I247</f>
        <v>0</v>
      </c>
      <c r="J35" s="289">
        <f>Flavors!J247</f>
        <v>-2.4330563074736129</v>
      </c>
      <c r="K35" s="292">
        <f>Flavors!K247</f>
        <v>-1</v>
      </c>
      <c r="L35" s="293">
        <f>Flavors!L247</f>
        <v>0</v>
      </c>
      <c r="M35" s="294">
        <f>Flavors!M247</f>
        <v>-548.48895249843599</v>
      </c>
      <c r="N35" s="295">
        <f>Flavors!N247</f>
        <v>-1</v>
      </c>
      <c r="O35" s="296">
        <f>Flavors!O247</f>
        <v>0</v>
      </c>
      <c r="P35" s="287">
        <f>Flavors!P247</f>
        <v>-142.00446200370789</v>
      </c>
      <c r="Q35" s="295">
        <f>Flavors!Q247</f>
        <v>-1</v>
      </c>
    </row>
    <row r="36" spans="2:17" x14ac:dyDescent="0.25">
      <c r="B36" s="439"/>
      <c r="C36" s="18" t="s">
        <v>208</v>
      </c>
      <c r="D36" s="286">
        <f>Flavors!D248</f>
        <v>4602428.6761190929</v>
      </c>
      <c r="E36" s="287">
        <f>Flavors!E248</f>
        <v>-262318.09153907094</v>
      </c>
      <c r="F36" s="288">
        <f>Flavors!F248</f>
        <v>-5.3922250030158922E-2</v>
      </c>
      <c r="G36" s="289">
        <f>Flavors!G248</f>
        <v>2.6723616196438207</v>
      </c>
      <c r="H36" s="290">
        <f>Flavors!H248</f>
        <v>-0.22116412260520191</v>
      </c>
      <c r="I36" s="291">
        <f>Flavors!I248</f>
        <v>2.2951129601189986</v>
      </c>
      <c r="J36" s="289">
        <f>Flavors!J248</f>
        <v>0.11618969428015768</v>
      </c>
      <c r="K36" s="292">
        <f>Flavors!K248</f>
        <v>5.3324362588522377E-2</v>
      </c>
      <c r="L36" s="293">
        <f>Flavors!L248</f>
        <v>10563093.702584255</v>
      </c>
      <c r="M36" s="294">
        <f>Flavors!M248</f>
        <v>-36816.211880415678</v>
      </c>
      <c r="N36" s="295">
        <f>Flavors!N248</f>
        <v>-3.4732570538336515E-3</v>
      </c>
      <c r="O36" s="296">
        <f>Flavors!O248</f>
        <v>2516134.8402189617</v>
      </c>
      <c r="P36" s="287">
        <f>Flavors!P248</f>
        <v>-8910.0322570400313</v>
      </c>
      <c r="Q36" s="295">
        <f>Flavors!Q248</f>
        <v>-3.5286629375037822E-3</v>
      </c>
    </row>
    <row r="37" spans="2:17" x14ac:dyDescent="0.25">
      <c r="B37" s="439"/>
      <c r="C37" s="18" t="s">
        <v>209</v>
      </c>
      <c r="D37" s="286">
        <f>Flavors!D249</f>
        <v>77591498.560743764</v>
      </c>
      <c r="E37" s="287">
        <f>Flavors!E249</f>
        <v>1283029.6806776971</v>
      </c>
      <c r="F37" s="288">
        <f>Flavors!F249</f>
        <v>1.6813725914147658E-2</v>
      </c>
      <c r="G37" s="289">
        <f>Flavors!G249</f>
        <v>45.052853038284631</v>
      </c>
      <c r="H37" s="290">
        <f>Flavors!H249</f>
        <v>-0.33502213828300142</v>
      </c>
      <c r="I37" s="291">
        <f>Flavors!I249</f>
        <v>2.3092378818424661</v>
      </c>
      <c r="J37" s="289">
        <f>Flavors!J249</f>
        <v>-8.1472237860505281E-2</v>
      </c>
      <c r="K37" s="292">
        <f>Flavors!K249</f>
        <v>-3.4078676954204565E-2</v>
      </c>
      <c r="L37" s="293">
        <f>Flavors!L249</f>
        <v>179177227.7853947</v>
      </c>
      <c r="M37" s="294">
        <f>Flavors!M249</f>
        <v>-3254200.9852185249</v>
      </c>
      <c r="N37" s="295">
        <f>Flavors!N249</f>
        <v>-1.7837940573881668E-2</v>
      </c>
      <c r="O37" s="296">
        <f>Flavors!O249</f>
        <v>42216594.505657658</v>
      </c>
      <c r="P37" s="287">
        <f>Flavors!P249</f>
        <v>2090979.4153625146</v>
      </c>
      <c r="Q37" s="295">
        <f>Flavors!Q249</f>
        <v>5.2110837694504093E-2</v>
      </c>
    </row>
    <row r="38" spans="2:17" x14ac:dyDescent="0.25">
      <c r="B38" s="439"/>
      <c r="C38" s="18" t="s">
        <v>210</v>
      </c>
      <c r="D38" s="286">
        <f>Flavors!D250</f>
        <v>3121831.7938252753</v>
      </c>
      <c r="E38" s="287">
        <f>Flavors!E250</f>
        <v>-358070.01971170679</v>
      </c>
      <c r="F38" s="288">
        <f>Flavors!F250</f>
        <v>-0.10289658700104627</v>
      </c>
      <c r="G38" s="289">
        <f>Flavors!G250</f>
        <v>1.8126654546740903</v>
      </c>
      <c r="H38" s="290">
        <f>Flavors!H250</f>
        <v>-0.25716180640974029</v>
      </c>
      <c r="I38" s="291">
        <f>Flavors!I250</f>
        <v>2.2058027554427357</v>
      </c>
      <c r="J38" s="289">
        <f>Flavors!J250</f>
        <v>-2.5779420374751449E-2</v>
      </c>
      <c r="K38" s="292">
        <f>Flavors!K250</f>
        <v>-1.1552082040316427E-2</v>
      </c>
      <c r="L38" s="293">
        <f>Flavors!L250</f>
        <v>6886145.172848531</v>
      </c>
      <c r="M38" s="294">
        <f>Flavors!M250</f>
        <v>-879541.68783554714</v>
      </c>
      <c r="N38" s="295">
        <f>Flavors!N250</f>
        <v>-0.11325999922665804</v>
      </c>
      <c r="O38" s="296">
        <f>Flavors!O250</f>
        <v>1624661.1485796571</v>
      </c>
      <c r="P38" s="287">
        <f>Flavors!P250</f>
        <v>-220985.51240205974</v>
      </c>
      <c r="Q38" s="295">
        <f>Flavors!Q250</f>
        <v>-0.11973337967328777</v>
      </c>
    </row>
    <row r="39" spans="2:17" x14ac:dyDescent="0.25">
      <c r="B39" s="439"/>
      <c r="C39" s="18" t="s">
        <v>211</v>
      </c>
      <c r="D39" s="286">
        <f>Flavors!D251</f>
        <v>0</v>
      </c>
      <c r="E39" s="287">
        <f>Flavors!E251</f>
        <v>-18</v>
      </c>
      <c r="F39" s="288">
        <f>Flavors!F251</f>
        <v>-1</v>
      </c>
      <c r="G39" s="289">
        <f>Flavors!G251</f>
        <v>0</v>
      </c>
      <c r="H39" s="290">
        <f>Flavors!H251</f>
        <v>-1.070630514762741E-5</v>
      </c>
      <c r="I39" s="291">
        <f>Flavors!I251</f>
        <v>0</v>
      </c>
      <c r="J39" s="289">
        <f>Flavors!J251</f>
        <v>-2.4783333333341742</v>
      </c>
      <c r="K39" s="292">
        <f>Flavors!K251</f>
        <v>-1</v>
      </c>
      <c r="L39" s="293">
        <f>Flavors!L251</f>
        <v>0</v>
      </c>
      <c r="M39" s="294">
        <f>Flavors!M251</f>
        <v>-44.610000000015134</v>
      </c>
      <c r="N39" s="295">
        <f>Flavors!N251</f>
        <v>-1</v>
      </c>
      <c r="O39" s="296">
        <f>Flavors!O251</f>
        <v>0</v>
      </c>
      <c r="P39" s="287">
        <f>Flavors!P251</f>
        <v>-9</v>
      </c>
      <c r="Q39" s="295">
        <f>Flavors!Q251</f>
        <v>-1</v>
      </c>
    </row>
    <row r="40" spans="2:17" x14ac:dyDescent="0.25">
      <c r="B40" s="439"/>
      <c r="C40" s="18" t="s">
        <v>212</v>
      </c>
      <c r="D40" s="286">
        <f>Flavors!D252</f>
        <v>15122006.299443528</v>
      </c>
      <c r="E40" s="287">
        <f>Flavors!E252</f>
        <v>2468695.1302484628</v>
      </c>
      <c r="F40" s="288">
        <f>Flavors!F252</f>
        <v>0.19510269661735566</v>
      </c>
      <c r="G40" s="289">
        <f>Flavors!G252</f>
        <v>8.7804661604709846</v>
      </c>
      <c r="H40" s="290">
        <f>Flavors!H252</f>
        <v>1.2543433546218434</v>
      </c>
      <c r="I40" s="291">
        <f>Flavors!I252</f>
        <v>2.0984828289136757</v>
      </c>
      <c r="J40" s="289">
        <f>Flavors!J252</f>
        <v>6.0907324813314734E-2</v>
      </c>
      <c r="K40" s="292">
        <f>Flavors!K252</f>
        <v>2.989205783576928E-2</v>
      </c>
      <c r="L40" s="293">
        <f>Flavors!L252</f>
        <v>31733270.558106676</v>
      </c>
      <c r="M40" s="294">
        <f>Flavors!M252</f>
        <v>5951193.6739953123</v>
      </c>
      <c r="N40" s="295">
        <f>Flavors!N252</f>
        <v>0.23082677554432532</v>
      </c>
      <c r="O40" s="296">
        <f>Flavors!O252</f>
        <v>6512076.2668272275</v>
      </c>
      <c r="P40" s="287">
        <f>Flavors!P252</f>
        <v>832413.44252761174</v>
      </c>
      <c r="Q40" s="295">
        <f>Flavors!Q252</f>
        <v>0.14656036252121363</v>
      </c>
    </row>
    <row r="41" spans="2:17" x14ac:dyDescent="0.25">
      <c r="B41" s="439"/>
      <c r="C41" s="18" t="s">
        <v>213</v>
      </c>
      <c r="D41" s="286">
        <f>Flavors!D253</f>
        <v>172099.18716907501</v>
      </c>
      <c r="E41" s="287">
        <f>Flavors!E253</f>
        <v>165853.18514895439</v>
      </c>
      <c r="F41" s="288">
        <f>Flavors!F253</f>
        <v>26.553495278208619</v>
      </c>
      <c r="G41" s="289">
        <f>Flavors!G253</f>
        <v>9.9927949986254955E-2</v>
      </c>
      <c r="H41" s="290">
        <f>Flavors!H253</f>
        <v>9.6212860898471142E-2</v>
      </c>
      <c r="I41" s="291">
        <f>Flavors!I253</f>
        <v>1.9548577796034228</v>
      </c>
      <c r="J41" s="289">
        <f>Flavors!J253</f>
        <v>0.40990100540631946</v>
      </c>
      <c r="K41" s="292">
        <f>Flavors!K253</f>
        <v>0.26531551707609452</v>
      </c>
      <c r="L41" s="293">
        <f>Flavors!L253</f>
        <v>336429.43490089185</v>
      </c>
      <c r="M41" s="294">
        <f>Flavors!M253</f>
        <v>326779.63176825771</v>
      </c>
      <c r="N41" s="295">
        <f>Flavors!N253</f>
        <v>33.86386512520027</v>
      </c>
      <c r="O41" s="296">
        <f>Flavors!O253</f>
        <v>86049.593584537506</v>
      </c>
      <c r="P41" s="287">
        <f>Flavors!P253</f>
        <v>82926.592574477196</v>
      </c>
      <c r="Q41" s="295">
        <f>Flavors!Q253</f>
        <v>26.553495278208619</v>
      </c>
    </row>
    <row r="42" spans="2:17" x14ac:dyDescent="0.25">
      <c r="B42" s="439"/>
      <c r="C42" s="18" t="s">
        <v>214</v>
      </c>
      <c r="D42" s="286">
        <f>Flavors!D254</f>
        <v>36053759.174429171</v>
      </c>
      <c r="E42" s="287">
        <f>Flavors!E254</f>
        <v>-908943.61260700226</v>
      </c>
      <c r="F42" s="288">
        <f>Flavors!F254</f>
        <v>-2.4590831948733835E-2</v>
      </c>
      <c r="G42" s="289">
        <f>Flavors!G254</f>
        <v>20.934312955582815</v>
      </c>
      <c r="H42" s="290">
        <f>Flavors!H254</f>
        <v>-1.0509078843653725</v>
      </c>
      <c r="I42" s="291">
        <f>Flavors!I254</f>
        <v>1.7739188897708846</v>
      </c>
      <c r="J42" s="289">
        <f>Flavors!J254</f>
        <v>8.4142840622025705E-3</v>
      </c>
      <c r="K42" s="292">
        <f>Flavors!K254</f>
        <v>4.7659371915515546E-3</v>
      </c>
      <c r="L42" s="293">
        <f>Flavors!L254</f>
        <v>63956444.446770243</v>
      </c>
      <c r="M42" s="294">
        <f>Flavors!M254</f>
        <v>-1301377.5631832555</v>
      </c>
      <c r="N42" s="295">
        <f>Flavors!N254</f>
        <v>-1.9942093117737855E-2</v>
      </c>
      <c r="O42" s="296">
        <f>Flavors!O254</f>
        <v>13078133.34720403</v>
      </c>
      <c r="P42" s="287">
        <f>Flavors!P254</f>
        <v>-238692.14840589277</v>
      </c>
      <c r="Q42" s="295">
        <f>Flavors!Q254</f>
        <v>-1.7924102743899512E-2</v>
      </c>
    </row>
    <row r="43" spans="2:17" ht="15" thickBot="1" x14ac:dyDescent="0.3">
      <c r="B43" s="439"/>
      <c r="C43" s="21" t="s">
        <v>215</v>
      </c>
      <c r="D43" s="338">
        <f>Flavors!D255</f>
        <v>742738.54360492202</v>
      </c>
      <c r="E43" s="339">
        <f>Flavors!E255</f>
        <v>-388370.12143370253</v>
      </c>
      <c r="F43" s="340">
        <f>Flavors!F255</f>
        <v>-0.34335350213274218</v>
      </c>
      <c r="G43" s="341">
        <f>Flavors!G255</f>
        <v>0.43126490751696794</v>
      </c>
      <c r="H43" s="342">
        <f>Flavors!H255</f>
        <v>-0.24151256598464282</v>
      </c>
      <c r="I43" s="343">
        <f>Flavors!I255</f>
        <v>2.2063954236268604</v>
      </c>
      <c r="J43" s="341">
        <f>Flavors!J255</f>
        <v>1.7063280911219891E-2</v>
      </c>
      <c r="K43" s="344">
        <f>Flavors!K255</f>
        <v>7.7938292588417644E-3</v>
      </c>
      <c r="L43" s="345">
        <f>Flavors!L255</f>
        <v>1638774.9235611793</v>
      </c>
      <c r="M43" s="346">
        <f>Flavors!M255</f>
        <v>-837597.63371206005</v>
      </c>
      <c r="N43" s="347">
        <f>Flavors!N255</f>
        <v>-0.33823571144494829</v>
      </c>
      <c r="O43" s="348">
        <f>Flavors!O255</f>
        <v>396179.29421103012</v>
      </c>
      <c r="P43" s="339">
        <f>Flavors!P255</f>
        <v>-175682.81477373769</v>
      </c>
      <c r="Q43" s="347">
        <f>Flavors!Q255</f>
        <v>-0.30721184707556343</v>
      </c>
    </row>
    <row r="44" spans="2:17" x14ac:dyDescent="0.25">
      <c r="B44" s="438" t="s">
        <v>285</v>
      </c>
      <c r="C44" s="24" t="s">
        <v>286</v>
      </c>
      <c r="D44" s="183">
        <f>'NB vs PL'!D33</f>
        <v>106412220.30598274</v>
      </c>
      <c r="E44" s="23">
        <f>'NB vs PL'!E33</f>
        <v>541793.30768541992</v>
      </c>
      <c r="F44" s="194">
        <f>'NB vs PL'!F33</f>
        <v>5.1175132003022277E-3</v>
      </c>
      <c r="G44" s="202">
        <f>'NB vs PL'!G33</f>
        <v>61.787363459281728</v>
      </c>
      <c r="H44" s="217">
        <f>'NB vs PL'!H33</f>
        <v>-1.1838086270173847</v>
      </c>
      <c r="I44" s="198">
        <f>'NB vs PL'!I33</f>
        <v>2.2246837283805521</v>
      </c>
      <c r="J44" s="202">
        <f>'NB vs PL'!J33</f>
        <v>7.2148332060605114E-2</v>
      </c>
      <c r="K44" s="205">
        <f>'NB vs PL'!K33</f>
        <v>3.3517837701508894E-2</v>
      </c>
      <c r="L44" s="207">
        <f>'NB vs PL'!L33</f>
        <v>236733535.01556635</v>
      </c>
      <c r="M44" s="211">
        <f>'NB vs PL'!M33</f>
        <v>8843693.4782244265</v>
      </c>
      <c r="N44" s="209">
        <f>'NB vs PL'!N33</f>
        <v>3.8806878878694127E-2</v>
      </c>
      <c r="O44" s="22">
        <f>'NB vs PL'!O33</f>
        <v>47270280.994138286</v>
      </c>
      <c r="P44" s="23">
        <f>'NB vs PL'!P33</f>
        <v>1085859.3146388903</v>
      </c>
      <c r="Q44" s="209">
        <f>'NB vs PL'!Q33</f>
        <v>2.3511376242281449E-2</v>
      </c>
    </row>
    <row r="45" spans="2:17" ht="15" thickBot="1" x14ac:dyDescent="0.3">
      <c r="B45" s="440"/>
      <c r="C45" s="25" t="s">
        <v>197</v>
      </c>
      <c r="D45" s="184">
        <f>'NB vs PL'!D34</f>
        <v>65811053.755728453</v>
      </c>
      <c r="E45" s="17">
        <f>'NB vs PL'!E34</f>
        <v>3556252.1919641271</v>
      </c>
      <c r="F45" s="195">
        <f>'NB vs PL'!F34</f>
        <v>5.7124143080299512E-2</v>
      </c>
      <c r="G45" s="203">
        <f>'NB vs PL'!G34</f>
        <v>38.212636540719799</v>
      </c>
      <c r="H45" s="218">
        <f>'NB vs PL'!H34</f>
        <v>1.1838086270168091</v>
      </c>
      <c r="I45" s="199">
        <f>'NB vs PL'!I34</f>
        <v>2.0235702928010801</v>
      </c>
      <c r="J45" s="203">
        <f>'NB vs PL'!J34</f>
        <v>-0.15989993782908041</v>
      </c>
      <c r="K45" s="206">
        <f>'NB vs PL'!K34</f>
        <v>-7.3232021021386901E-2</v>
      </c>
      <c r="L45" s="208">
        <f>'NB vs PL'!L34</f>
        <v>133173293.31802706</v>
      </c>
      <c r="M45" s="212">
        <f>'NB vs PL'!M34</f>
        <v>-2758212.6102402955</v>
      </c>
      <c r="N45" s="210">
        <f>'NB vs PL'!N34</f>
        <v>-2.0291194387972399E-2</v>
      </c>
      <c r="O45" s="16">
        <f>'NB vs PL'!O34</f>
        <v>35373551.083358452</v>
      </c>
      <c r="P45" s="17">
        <f>'NB vs PL'!P34</f>
        <v>2551107.6512301788</v>
      </c>
      <c r="Q45" s="210">
        <f>'NB vs PL'!Q34</f>
        <v>7.772448923571075E-2</v>
      </c>
    </row>
    <row r="46" spans="2:17" x14ac:dyDescent="0.25">
      <c r="B46" s="439" t="s">
        <v>287</v>
      </c>
      <c r="C46" s="13" t="s">
        <v>39</v>
      </c>
      <c r="D46" s="162">
        <f>Size!D93</f>
        <v>3520781.3426444675</v>
      </c>
      <c r="E46" s="32">
        <f>Size!E93</f>
        <v>946514.80231994484</v>
      </c>
      <c r="F46" s="196">
        <f>Size!F93</f>
        <v>0.36768329444262726</v>
      </c>
      <c r="G46" s="204">
        <f>Size!G93</f>
        <v>2.0443121650230318</v>
      </c>
      <c r="H46" s="219">
        <f>Size!H93</f>
        <v>0.5131519921318386</v>
      </c>
      <c r="I46" s="200">
        <f>Size!I93</f>
        <v>3.6340984267124044</v>
      </c>
      <c r="J46" s="204">
        <f>Size!J93</f>
        <v>0.27273905445894231</v>
      </c>
      <c r="K46" s="186">
        <f>Size!K93</f>
        <v>8.113951061296297E-2</v>
      </c>
      <c r="L46" s="187">
        <f>Size!L93</f>
        <v>12794865.938102646</v>
      </c>
      <c r="M46" s="188">
        <f>Size!M93</f>
        <v>4141830.9761043172</v>
      </c>
      <c r="N46" s="189">
        <f>Size!N93</f>
        <v>0.47865644762722703</v>
      </c>
      <c r="O46" s="31">
        <f>Size!O93</f>
        <v>2370595.6944104442</v>
      </c>
      <c r="P46" s="32">
        <f>Size!P93</f>
        <v>635343.24583217502</v>
      </c>
      <c r="Q46" s="189">
        <f>Size!Q93</f>
        <v>0.36613879804793004</v>
      </c>
    </row>
    <row r="47" spans="2:17" x14ac:dyDescent="0.25">
      <c r="B47" s="439"/>
      <c r="C47" s="18" t="s">
        <v>234</v>
      </c>
      <c r="D47" s="27">
        <f>Size!D94</f>
        <v>85461196.109718323</v>
      </c>
      <c r="E47" s="309">
        <f>Size!E94</f>
        <v>2432297.162852779</v>
      </c>
      <c r="F47" s="310">
        <f>Size!F94</f>
        <v>2.9294585303477658E-2</v>
      </c>
      <c r="G47" s="311">
        <f>Size!G94</f>
        <v>49.622326933058424</v>
      </c>
      <c r="H47" s="215">
        <f>Size!H94</f>
        <v>0.23717536657709815</v>
      </c>
      <c r="I47" s="312">
        <f>Size!I94</f>
        <v>2.0188836829655026</v>
      </c>
      <c r="J47" s="311">
        <f>Size!J94</f>
        <v>-4.9180787133444426E-2</v>
      </c>
      <c r="K47" s="313">
        <f>Size!K94</f>
        <v>-2.3781070582916286E-2</v>
      </c>
      <c r="L47" s="180">
        <f>Size!L94</f>
        <v>172536214.35262522</v>
      </c>
      <c r="M47" s="314">
        <f>Size!M94</f>
        <v>827098.44917669892</v>
      </c>
      <c r="N47" s="173">
        <f>Size!N94</f>
        <v>4.8168581197621076E-3</v>
      </c>
      <c r="O47" s="315">
        <f>Size!O94</f>
        <v>43097388.036378324</v>
      </c>
      <c r="P47" s="309">
        <f>Size!P94</f>
        <v>1329736.0473750457</v>
      </c>
      <c r="Q47" s="173">
        <f>Size!Q94</f>
        <v>3.1836504664546211E-2</v>
      </c>
    </row>
    <row r="48" spans="2:17" x14ac:dyDescent="0.25">
      <c r="B48" s="439"/>
      <c r="C48" s="18" t="s">
        <v>235</v>
      </c>
      <c r="D48" s="27">
        <f>Size!D95</f>
        <v>6201915.599894667</v>
      </c>
      <c r="E48" s="309">
        <f>Size!E95</f>
        <v>53350.630478545092</v>
      </c>
      <c r="F48" s="310">
        <f>Size!F95</f>
        <v>8.6769239235364795E-3</v>
      </c>
      <c r="G48" s="311">
        <f>Size!G95</f>
        <v>3.6010902903126083</v>
      </c>
      <c r="H48" s="215">
        <f>Size!H95</f>
        <v>-5.6043753164141563E-2</v>
      </c>
      <c r="I48" s="312">
        <f>Size!I95</f>
        <v>2.6023134446258922</v>
      </c>
      <c r="J48" s="311">
        <f>Size!J95</f>
        <v>-0.67673536619117858</v>
      </c>
      <c r="K48" s="313">
        <f>Size!K95</f>
        <v>-0.20638160797080365</v>
      </c>
      <c r="L48" s="180">
        <f>Size!L95</f>
        <v>16139328.348040948</v>
      </c>
      <c r="M48" s="314">
        <f>Size!M95</f>
        <v>-4022116.3031544853</v>
      </c>
      <c r="N48" s="173">
        <f>Size!N95</f>
        <v>-0.19949544155884691</v>
      </c>
      <c r="O48" s="315">
        <f>Size!O95</f>
        <v>2045520.3569374681</v>
      </c>
      <c r="P48" s="309">
        <f>Size!P95</f>
        <v>-66314.206963479519</v>
      </c>
      <c r="Q48" s="173">
        <f>Size!Q95</f>
        <v>-3.1401231941665428E-2</v>
      </c>
    </row>
    <row r="49" spans="2:20" x14ac:dyDescent="0.25">
      <c r="B49" s="439"/>
      <c r="C49" s="18" t="s">
        <v>236</v>
      </c>
      <c r="D49" s="27">
        <f>Size!D96</f>
        <v>3947419.6816657321</v>
      </c>
      <c r="E49" s="309">
        <f>Size!E96</f>
        <v>-383347.23549843905</v>
      </c>
      <c r="F49" s="310">
        <f>Size!F96</f>
        <v>-8.8517170937811307E-2</v>
      </c>
      <c r="G49" s="311">
        <f>Size!G96</f>
        <v>2.2920361392336237</v>
      </c>
      <c r="H49" s="215">
        <f>Size!H96</f>
        <v>-0.28388120178911658</v>
      </c>
      <c r="I49" s="312">
        <f>Size!I96</f>
        <v>1.9906551457973967</v>
      </c>
      <c r="J49" s="311">
        <f>Size!J96</f>
        <v>8.1499062114475551E-2</v>
      </c>
      <c r="K49" s="313">
        <f>Size!K96</f>
        <v>4.268852757038967E-2</v>
      </c>
      <c r="L49" s="180">
        <f>Size!L96</f>
        <v>7857951.301929811</v>
      </c>
      <c r="M49" s="314">
        <f>Size!M96</f>
        <v>-410158.70498689543</v>
      </c>
      <c r="N49" s="173">
        <f>Size!N96</f>
        <v>-4.9607311059453277E-2</v>
      </c>
      <c r="O49" s="315">
        <f>Size!O96</f>
        <v>1103186.317769587</v>
      </c>
      <c r="P49" s="309">
        <f>Size!P96</f>
        <v>-108859.30446022749</v>
      </c>
      <c r="Q49" s="173">
        <f>Size!Q96</f>
        <v>-8.9814527162729862E-2</v>
      </c>
    </row>
    <row r="50" spans="2:20" x14ac:dyDescent="0.25">
      <c r="B50" s="439"/>
      <c r="C50" s="18" t="s">
        <v>237</v>
      </c>
      <c r="D50" s="27">
        <f>Size!D97</f>
        <v>50358851.156350389</v>
      </c>
      <c r="E50" s="309">
        <f>Size!E97</f>
        <v>-493625.03409649432</v>
      </c>
      <c r="F50" s="310">
        <f>Size!F97</f>
        <v>-9.7070009383186419E-3</v>
      </c>
      <c r="G50" s="311">
        <f>Size!G97</f>
        <v>29.240444667372007</v>
      </c>
      <c r="H50" s="215">
        <f>Size!H97</f>
        <v>-1.0063401997048018</v>
      </c>
      <c r="I50" s="312">
        <f>Size!I97</f>
        <v>1.708654862326797</v>
      </c>
      <c r="J50" s="311">
        <f>Size!J97</f>
        <v>0.13538182686815259</v>
      </c>
      <c r="K50" s="313">
        <f>Size!K97</f>
        <v>8.6051069214877721E-2</v>
      </c>
      <c r="L50" s="180">
        <f>Size!L97</f>
        <v>86045895.889489532</v>
      </c>
      <c r="M50" s="314">
        <f>Size!M97</f>
        <v>6041066.3127567172</v>
      </c>
      <c r="N50" s="173">
        <f>Size!N97</f>
        <v>7.5508770466946831E-2</v>
      </c>
      <c r="O50" s="315">
        <f>Size!O97</f>
        <v>12577937.498339836</v>
      </c>
      <c r="P50" s="309">
        <f>Size!P97</f>
        <v>-69507.791084822267</v>
      </c>
      <c r="Q50" s="173">
        <f>Size!Q97</f>
        <v>-5.4957969371840021E-3</v>
      </c>
    </row>
    <row r="51" spans="2:20" x14ac:dyDescent="0.25">
      <c r="B51" s="439"/>
      <c r="C51" s="18" t="s">
        <v>238</v>
      </c>
      <c r="D51" s="27">
        <f>Size!D98</f>
        <v>17721047.097622477</v>
      </c>
      <c r="E51" s="309">
        <f>Size!E98</f>
        <v>2147028.7511036042</v>
      </c>
      <c r="F51" s="310">
        <f>Size!F98</f>
        <v>0.1378596521034349</v>
      </c>
      <c r="G51" s="311">
        <f>Size!G98</f>
        <v>10.289577407100568</v>
      </c>
      <c r="H51" s="215">
        <f>Size!H98</f>
        <v>1.0262333630684033</v>
      </c>
      <c r="I51" s="312">
        <f>Size!I98</f>
        <v>3.7163067129511083</v>
      </c>
      <c r="J51" s="311">
        <f>Size!J98</f>
        <v>-0.43906013956842393</v>
      </c>
      <c r="K51" s="313">
        <f>Size!K98</f>
        <v>-0.1056609813649083</v>
      </c>
      <c r="L51" s="180">
        <f>Size!L98</f>
        <v>65856846.289417163</v>
      </c>
      <c r="M51" s="314">
        <f>Size!M98</f>
        <v>1141086.6917615905</v>
      </c>
      <c r="N51" s="173">
        <f>Size!N98</f>
        <v>1.7632284606652879E-2</v>
      </c>
      <c r="O51" s="315">
        <f>Size!O98</f>
        <v>20892665.76044935</v>
      </c>
      <c r="P51" s="309">
        <f>Size!P98</f>
        <v>2247883.4589732662</v>
      </c>
      <c r="Q51" s="173">
        <f>Size!Q98</f>
        <v>0.12056367420258396</v>
      </c>
    </row>
    <row r="52" spans="2:20" ht="15" thickBot="1" x14ac:dyDescent="0.3">
      <c r="B52" s="439"/>
      <c r="C52" s="21" t="s">
        <v>239</v>
      </c>
      <c r="D52" s="316">
        <f>Size!D99</f>
        <v>5012063.0738153839</v>
      </c>
      <c r="E52" s="317">
        <f>Size!E99</f>
        <v>-604173.57751013804</v>
      </c>
      <c r="F52" s="318">
        <f>Size!F99</f>
        <v>-0.10757623209619263</v>
      </c>
      <c r="G52" s="319">
        <f>Size!G99</f>
        <v>2.9102123979013013</v>
      </c>
      <c r="H52" s="320">
        <f>Size!H99</f>
        <v>-0.43029556711982364</v>
      </c>
      <c r="I52" s="321">
        <f>Size!I99</f>
        <v>1.8405193695068183</v>
      </c>
      <c r="J52" s="319">
        <f>Size!J99</f>
        <v>4.9391744968603213E-3</v>
      </c>
      <c r="K52" s="322">
        <f>Size!K99</f>
        <v>2.6907974439294526E-3</v>
      </c>
      <c r="L52" s="323">
        <f>Size!L99</f>
        <v>9224799.1685470957</v>
      </c>
      <c r="M52" s="324">
        <f>Size!M99</f>
        <v>-1084253.5991150793</v>
      </c>
      <c r="N52" s="325">
        <f>Size!N99</f>
        <v>-0.10517490050261522</v>
      </c>
      <c r="O52" s="326">
        <f>Size!O99</f>
        <v>765376.95963197947</v>
      </c>
      <c r="P52" s="317">
        <f>Size!P99</f>
        <v>-122475.93738263845</v>
      </c>
      <c r="Q52" s="325">
        <f>Size!Q99</f>
        <v>-0.13794620459589713</v>
      </c>
    </row>
    <row r="53" spans="2:20" x14ac:dyDescent="0.25">
      <c r="B53" s="438" t="s">
        <v>35</v>
      </c>
      <c r="C53" s="24" t="s">
        <v>288</v>
      </c>
      <c r="D53" s="183">
        <f>Organic!D33</f>
        <v>5804813.5787470732</v>
      </c>
      <c r="E53" s="23">
        <f>Organic!E33</f>
        <v>-3187319.1697207931</v>
      </c>
      <c r="F53" s="194">
        <f>Organic!F33</f>
        <v>-0.35445641861368959</v>
      </c>
      <c r="G53" s="202">
        <f>Organic!G33</f>
        <v>3.3705163314147488</v>
      </c>
      <c r="H53" s="217">
        <f>Organic!H33</f>
        <v>-1.9779568426447329</v>
      </c>
      <c r="I53" s="198">
        <f>Organic!I33</f>
        <v>2.8421483454234733</v>
      </c>
      <c r="J53" s="202">
        <f>Organic!J33</f>
        <v>1.2878003340617636</v>
      </c>
      <c r="K53" s="205">
        <f>Organic!K33</f>
        <v>0.82851480147844569</v>
      </c>
      <c r="L53" s="207">
        <f>Organic!L33</f>
        <v>16498141.308327705</v>
      </c>
      <c r="M53" s="211">
        <f>Organic!M33</f>
        <v>2521237.6528461725</v>
      </c>
      <c r="N53" s="209">
        <f>Organic!N33</f>
        <v>0.18038599356427421</v>
      </c>
      <c r="O53" s="22">
        <f>Organic!O33</f>
        <v>2365968.5131813297</v>
      </c>
      <c r="P53" s="23">
        <f>Organic!P33</f>
        <v>-675887.18205273058</v>
      </c>
      <c r="Q53" s="209">
        <f>Organic!Q33</f>
        <v>-0.22219567585395381</v>
      </c>
    </row>
    <row r="54" spans="2:20" ht="15" thickBot="1" x14ac:dyDescent="0.3">
      <c r="B54" s="440"/>
      <c r="C54" s="25" t="s">
        <v>289</v>
      </c>
      <c r="D54" s="184">
        <f>Organic!D34</f>
        <v>166418460.4829621</v>
      </c>
      <c r="E54" s="17">
        <f>Organic!E34</f>
        <v>7285364.6693716943</v>
      </c>
      <c r="F54" s="195">
        <f>Organic!F34</f>
        <v>4.5781580708426736E-2</v>
      </c>
      <c r="G54" s="203">
        <f>Organic!G34</f>
        <v>96.629483668585507</v>
      </c>
      <c r="H54" s="218">
        <f>Organic!H34</f>
        <v>1.9779568426448719</v>
      </c>
      <c r="I54" s="199">
        <f>Organic!I34</f>
        <v>2.1269140391793404</v>
      </c>
      <c r="J54" s="203">
        <f>Organic!J34</f>
        <v>-7.1525210817641405E-2</v>
      </c>
      <c r="K54" s="206">
        <f>Organic!K34</f>
        <v>-3.2534540500830121E-2</v>
      </c>
      <c r="L54" s="208">
        <f>Organic!L34</f>
        <v>353957759.97982436</v>
      </c>
      <c r="M54" s="212">
        <f>Organic!M34</f>
        <v>4113316.1696968079</v>
      </c>
      <c r="N54" s="210">
        <f>Organic!N34</f>
        <v>1.1757557515846225E-2</v>
      </c>
      <c r="O54" s="16">
        <f>Organic!O34</f>
        <v>80486702.1107357</v>
      </c>
      <c r="P54" s="17">
        <f>Organic!P34</f>
        <v>4521692.6943421662</v>
      </c>
      <c r="Q54" s="210">
        <f>Organic!Q34</f>
        <v>5.9523361203801389E-2</v>
      </c>
    </row>
    <row r="55" spans="2:20" x14ac:dyDescent="0.25">
      <c r="B55" s="438" t="s">
        <v>290</v>
      </c>
      <c r="C55" s="13" t="s">
        <v>291</v>
      </c>
      <c r="D55" s="26">
        <f>Form!D33</f>
        <v>26808737.647680923</v>
      </c>
      <c r="E55" s="15">
        <f>Form!E33</f>
        <v>874153.09011721611</v>
      </c>
      <c r="F55" s="171">
        <f>Form!F33</f>
        <v>3.3706076462376694E-2</v>
      </c>
      <c r="G55" s="222">
        <f>Form!G33</f>
        <v>15.56626872514058</v>
      </c>
      <c r="H55" s="223">
        <f>Form!H33</f>
        <v>0.14051449457262422</v>
      </c>
      <c r="I55" s="224">
        <f>Form!I33</f>
        <v>2.4196076205301442</v>
      </c>
      <c r="J55" s="222">
        <f>Form!J33</f>
        <v>8.0497025433556413E-2</v>
      </c>
      <c r="K55" s="225">
        <f>Form!K33</f>
        <v>3.4413518369888145E-2</v>
      </c>
      <c r="L55" s="226">
        <f>Form!L33</f>
        <v>64866625.909122132</v>
      </c>
      <c r="M55" s="170">
        <f>Form!M33</f>
        <v>4202764.39109651</v>
      </c>
      <c r="N55" s="172">
        <f>Form!N33</f>
        <v>6.9279539513779603E-2</v>
      </c>
      <c r="O55" s="14">
        <f>Form!O33</f>
        <v>13599463.648025036</v>
      </c>
      <c r="P55" s="15">
        <f>Form!P33</f>
        <v>783543.80791139789</v>
      </c>
      <c r="Q55" s="172">
        <f>Form!Q33</f>
        <v>6.113831997129987E-2</v>
      </c>
    </row>
    <row r="56" spans="2:20" ht="15" thickBot="1" x14ac:dyDescent="0.3">
      <c r="B56" s="440"/>
      <c r="C56" s="21" t="s">
        <v>225</v>
      </c>
      <c r="D56" s="30">
        <f>Form!D34</f>
        <v>145414536.41402915</v>
      </c>
      <c r="E56" s="20">
        <f>Form!E34</f>
        <v>3223892.409532249</v>
      </c>
      <c r="F56" s="167">
        <f>Form!F34</f>
        <v>2.2673027695340423E-2</v>
      </c>
      <c r="G56" s="214">
        <f>Form!G34</f>
        <v>84.433731274860179</v>
      </c>
      <c r="H56" s="220">
        <f>Form!H34</f>
        <v>-0.14051449457340937</v>
      </c>
      <c r="I56" s="213">
        <f>Form!I34</f>
        <v>2.101504312532728</v>
      </c>
      <c r="J56" s="214">
        <f>Form!J34</f>
        <v>-3.0545148738407413E-2</v>
      </c>
      <c r="K56" s="179">
        <f>Form!K34</f>
        <v>-1.4326660470717357E-2</v>
      </c>
      <c r="L56" s="181">
        <f>Form!L34</f>
        <v>305589275.37902969</v>
      </c>
      <c r="M56" s="168">
        <f>Form!M34</f>
        <v>2431789.4314462543</v>
      </c>
      <c r="N56" s="174">
        <f>Form!N34</f>
        <v>8.0215384549887567E-3</v>
      </c>
      <c r="O56" s="19">
        <f>Form!O34</f>
        <v>69253206.975891963</v>
      </c>
      <c r="P56" s="20">
        <f>Form!P34</f>
        <v>3062261.7043779939</v>
      </c>
      <c r="Q56" s="174">
        <f>Form!Q34</f>
        <v>4.6264057596045141E-2</v>
      </c>
    </row>
    <row r="57" spans="2:20" x14ac:dyDescent="0.25">
      <c r="B57" s="439" t="s">
        <v>292</v>
      </c>
      <c r="C57" s="13" t="s">
        <v>37</v>
      </c>
      <c r="D57" s="162">
        <f>'Package Type'!D105</f>
        <v>9141035.8819353972</v>
      </c>
      <c r="E57" s="32">
        <f>'Package Type'!E105</f>
        <v>-524574.60685965791</v>
      </c>
      <c r="F57" s="196">
        <f>'Package Type'!F105</f>
        <v>-5.4272268416751916E-2</v>
      </c>
      <c r="G57" s="204">
        <f>'Package Type'!G105</f>
        <v>5.3076658376963088</v>
      </c>
      <c r="H57" s="219">
        <f>'Package Type'!H105</f>
        <v>-0.44138834736747334</v>
      </c>
      <c r="I57" s="200">
        <f>'Package Type'!I105</f>
        <v>4.1427222021707388</v>
      </c>
      <c r="J57" s="204">
        <f>'Package Type'!J105</f>
        <v>-0.58748836175502017</v>
      </c>
      <c r="K57" s="186">
        <f>'Package Type'!K105</f>
        <v>-0.12419919870701147</v>
      </c>
      <c r="L57" s="187">
        <f>'Package Type'!L105</f>
        <v>37868772.298933148</v>
      </c>
      <c r="M57" s="188">
        <f>'Package Type'!M105</f>
        <v>-7851600.5419568419</v>
      </c>
      <c r="N57" s="189">
        <f>'Package Type'!N105</f>
        <v>-0.17173089487439103</v>
      </c>
      <c r="O57" s="31">
        <f>'Package Type'!O105</f>
        <v>10145174.028546389</v>
      </c>
      <c r="P57" s="32">
        <f>'Package Type'!P105</f>
        <v>250639.60940570012</v>
      </c>
      <c r="Q57" s="189">
        <f>'Package Type'!Q105</f>
        <v>2.533111703779059E-2</v>
      </c>
    </row>
    <row r="58" spans="2:20" x14ac:dyDescent="0.25">
      <c r="B58" s="439"/>
      <c r="C58" s="18" t="s">
        <v>227</v>
      </c>
      <c r="D58" s="27">
        <f>'Package Type'!D106</f>
        <v>2298253.5046584224</v>
      </c>
      <c r="E58" s="309">
        <f>'Package Type'!E106</f>
        <v>150077.81168721803</v>
      </c>
      <c r="F58" s="310">
        <f>'Package Type'!F106</f>
        <v>6.9862913065383878E-2</v>
      </c>
      <c r="G58" s="311">
        <f>'Package Type'!G106</f>
        <v>1.3344616267339944</v>
      </c>
      <c r="H58" s="215">
        <f>'Package Type'!H106</f>
        <v>5.6738044530344034E-2</v>
      </c>
      <c r="I58" s="312">
        <f>'Package Type'!I106</f>
        <v>3.0849485923559636</v>
      </c>
      <c r="J58" s="311">
        <f>'Package Type'!J106</f>
        <v>-0.10113754186111512</v>
      </c>
      <c r="K58" s="313">
        <f>'Package Type'!K106</f>
        <v>-3.1743505228859041E-2</v>
      </c>
      <c r="L58" s="180">
        <f>'Package Type'!L106</f>
        <v>7089993.9140731608</v>
      </c>
      <c r="M58" s="314">
        <f>'Package Type'!M106</f>
        <v>245721.12483544182</v>
      </c>
      <c r="N58" s="173">
        <f>'Package Type'!N106</f>
        <v>3.5901714090330557E-2</v>
      </c>
      <c r="O58" s="315">
        <f>'Package Type'!O106</f>
        <v>1185506.0608732703</v>
      </c>
      <c r="P58" s="309">
        <f>'Package Type'!P106</f>
        <v>12588.745457809418</v>
      </c>
      <c r="Q58" s="173">
        <f>'Package Type'!Q106</f>
        <v>1.0732849871306009E-2</v>
      </c>
    </row>
    <row r="59" spans="2:20" x14ac:dyDescent="0.25">
      <c r="B59" s="439"/>
      <c r="C59" s="18" t="s">
        <v>228</v>
      </c>
      <c r="D59" s="27">
        <f>'Package Type'!D107</f>
        <v>71760901.116188154</v>
      </c>
      <c r="E59" s="309">
        <f>'Package Type'!E107</f>
        <v>783524.41461277008</v>
      </c>
      <c r="F59" s="310">
        <f>'Package Type'!F107</f>
        <v>1.1039072603473372E-2</v>
      </c>
      <c r="G59" s="311">
        <f>'Package Type'!G107</f>
        <v>41.667365521384639</v>
      </c>
      <c r="H59" s="215">
        <f>'Package Type'!H107</f>
        <v>-0.54960412001352665</v>
      </c>
      <c r="I59" s="312">
        <f>'Package Type'!I107</f>
        <v>2.0656309049176356</v>
      </c>
      <c r="J59" s="311">
        <f>'Package Type'!J107</f>
        <v>3.4244085004521807E-2</v>
      </c>
      <c r="K59" s="313">
        <f>'Package Type'!K107</f>
        <v>1.6857490985388243E-2</v>
      </c>
      <c r="L59" s="180">
        <f>'Package Type'!L107</f>
        <v>148231535.11033669</v>
      </c>
      <c r="M59" s="314">
        <f>'Package Type'!M107</f>
        <v>4049027.5667483509</v>
      </c>
      <c r="N59" s="173">
        <f>'Package Type'!N107</f>
        <v>2.8082654655761725E-2</v>
      </c>
      <c r="O59" s="315">
        <f>'Package Type'!O107</f>
        <v>33759886.766382627</v>
      </c>
      <c r="P59" s="309">
        <f>'Package Type'!P107</f>
        <v>1720053.8723737486</v>
      </c>
      <c r="Q59" s="173">
        <f>'Package Type'!Q107</f>
        <v>5.3684857785116009E-2</v>
      </c>
    </row>
    <row r="60" spans="2:20" ht="15" customHeight="1" x14ac:dyDescent="0.25">
      <c r="B60" s="439"/>
      <c r="C60" s="18" t="s">
        <v>229</v>
      </c>
      <c r="D60" s="27">
        <f>'Package Type'!D108</f>
        <v>3797969.5684872884</v>
      </c>
      <c r="E60" s="309">
        <f>'Package Type'!E108</f>
        <v>2888076.1025539376</v>
      </c>
      <c r="F60" s="310">
        <f>'Package Type'!F108</f>
        <v>3.1740815938175868</v>
      </c>
      <c r="G60" s="311">
        <f>'Package Type'!G108</f>
        <v>2.2052591841486264</v>
      </c>
      <c r="H60" s="215">
        <f>'Package Type'!H108</f>
        <v>1.6640593453644716</v>
      </c>
      <c r="I60" s="312">
        <f>'Package Type'!I108</f>
        <v>2.3426757798380189</v>
      </c>
      <c r="J60" s="311">
        <f>'Package Type'!J108</f>
        <v>-0.28974798508069455</v>
      </c>
      <c r="K60" s="313">
        <f>'Package Type'!K108</f>
        <v>-0.11006889883842151</v>
      </c>
      <c r="L60" s="180">
        <f>'Package Type'!L108</f>
        <v>8897411.3206570223</v>
      </c>
      <c r="M60" s="314">
        <f>'Package Type'!M108</f>
        <v>6502186.1373898145</v>
      </c>
      <c r="N60" s="173">
        <f>'Package Type'!N108</f>
        <v>2.714645029124362</v>
      </c>
      <c r="O60" s="315">
        <f>'Package Type'!O108</f>
        <v>1625718.7232642763</v>
      </c>
      <c r="P60" s="309">
        <f>'Package Type'!P108</f>
        <v>1060527.4416565292</v>
      </c>
      <c r="Q60" s="173">
        <f>'Package Type'!Q108</f>
        <v>1.8764044601674417</v>
      </c>
    </row>
    <row r="61" spans="2:20" x14ac:dyDescent="0.25">
      <c r="B61" s="439"/>
      <c r="C61" s="18" t="s">
        <v>230</v>
      </c>
      <c r="D61" s="27">
        <f>'Package Type'!D109</f>
        <v>3124.8988206982904</v>
      </c>
      <c r="E61" s="309">
        <f>'Package Type'!E109</f>
        <v>419.14882069829036</v>
      </c>
      <c r="F61" s="310">
        <f>'Package Type'!F109</f>
        <v>0.15491040217990959</v>
      </c>
      <c r="G61" s="311">
        <f>'Package Type'!G109</f>
        <v>1.8144462981110325E-3</v>
      </c>
      <c r="H61" s="215">
        <f>'Package Type'!H109</f>
        <v>2.0508045626698303E-4</v>
      </c>
      <c r="I61" s="312">
        <f>'Package Type'!I109</f>
        <v>5.878572510207043</v>
      </c>
      <c r="J61" s="311">
        <f>'Package Type'!J109</f>
        <v>1.0911716047279789</v>
      </c>
      <c r="K61" s="313">
        <f>'Package Type'!K109</f>
        <v>0.22792567956428289</v>
      </c>
      <c r="L61" s="180">
        <f>'Package Type'!L109</f>
        <v>18369.944304535376</v>
      </c>
      <c r="M61" s="314">
        <f>'Package Type'!M109</f>
        <v>5416.4343045353999</v>
      </c>
      <c r="N61" s="173">
        <f>'Package Type'!N109</f>
        <v>0.41814414043262482</v>
      </c>
      <c r="O61" s="315">
        <f>'Package Type'!O109</f>
        <v>3147.531760931015</v>
      </c>
      <c r="P61" s="309">
        <f>'Package Type'!P109</f>
        <v>439.53176093101501</v>
      </c>
      <c r="Q61" s="173">
        <f>'Package Type'!Q109</f>
        <v>0.16230862663626847</v>
      </c>
    </row>
    <row r="62" spans="2:20" x14ac:dyDescent="0.25">
      <c r="B62" s="439"/>
      <c r="C62" s="18" t="s">
        <v>231</v>
      </c>
      <c r="D62" s="27">
        <f>'Package Type'!D110</f>
        <v>81622397.003113493</v>
      </c>
      <c r="E62" s="309">
        <f>'Package Type'!E110</f>
        <v>828753.66122747958</v>
      </c>
      <c r="F62" s="310">
        <f>'Package Type'!F110</f>
        <v>1.0257659228468375E-2</v>
      </c>
      <c r="G62" s="311">
        <f>'Package Type'!G110</f>
        <v>47.393360419955606</v>
      </c>
      <c r="H62" s="215">
        <f>'Package Type'!H110</f>
        <v>-0.66227289153373192</v>
      </c>
      <c r="I62" s="312">
        <f>'Package Type'!I110</f>
        <v>1.8976098460501098</v>
      </c>
      <c r="J62" s="311">
        <f>'Package Type'!J110</f>
        <v>1.6862630224671271E-2</v>
      </c>
      <c r="K62" s="313">
        <f>'Package Type'!K110</f>
        <v>8.9659206100541552E-3</v>
      </c>
      <c r="L62" s="180">
        <f>'Package Type'!L110</f>
        <v>154887464.21131915</v>
      </c>
      <c r="M62" s="314">
        <f>'Package Type'!M110</f>
        <v>2935044.439673543</v>
      </c>
      <c r="N62" s="173">
        <f>'Package Type'!N110</f>
        <v>1.9315549196809986E-2</v>
      </c>
      <c r="O62" s="315">
        <f>'Package Type'!O110</f>
        <v>34477502.34387248</v>
      </c>
      <c r="P62" s="309">
        <f>'Package Type'!P110</f>
        <v>789299.99225456268</v>
      </c>
      <c r="Q62" s="173">
        <f>'Package Type'!Q110</f>
        <v>2.3429566945018531E-2</v>
      </c>
    </row>
    <row r="63" spans="2:20" x14ac:dyDescent="0.25">
      <c r="B63" s="439"/>
      <c r="C63" s="18" t="s">
        <v>232</v>
      </c>
      <c r="D63" s="27">
        <f>'Package Type'!D111</f>
        <v>3269648.3194496878</v>
      </c>
      <c r="E63" s="309">
        <f>'Package Type'!E111</f>
        <v>-102582.35306726629</v>
      </c>
      <c r="F63" s="310">
        <f>'Package Type'!F111</f>
        <v>-3.0419731930942086E-2</v>
      </c>
      <c r="G63" s="311">
        <f>'Package Type'!G111</f>
        <v>1.8984938808433947</v>
      </c>
      <c r="H63" s="215">
        <f>'Package Type'!H111</f>
        <v>-0.10729115294301317</v>
      </c>
      <c r="I63" s="312">
        <f>'Package Type'!I111</f>
        <v>3.92547087591181</v>
      </c>
      <c r="J63" s="311">
        <f>'Package Type'!J111</f>
        <v>0.31012178581926619</v>
      </c>
      <c r="K63" s="313">
        <f>'Package Type'!K111</f>
        <v>8.5779209169349641E-2</v>
      </c>
      <c r="L63" s="180">
        <f>'Package Type'!L111</f>
        <v>12834909.252473744</v>
      </c>
      <c r="M63" s="314">
        <f>'Package Type'!M111</f>
        <v>643118.15900740586</v>
      </c>
      <c r="N63" s="173">
        <f>'Package Type'!N111</f>
        <v>5.275009669022767E-2</v>
      </c>
      <c r="O63" s="315">
        <f>'Package Type'!O111</f>
        <v>1558654.9031074045</v>
      </c>
      <c r="P63" s="309">
        <f>'Package Type'!P111</f>
        <v>-7722.6154236278962</v>
      </c>
      <c r="Q63" s="173">
        <f>'Package Type'!Q111</f>
        <v>-4.9302389317169579E-3</v>
      </c>
      <c r="T63" s="29"/>
    </row>
    <row r="64" spans="2:20" ht="15" thickBot="1" x14ac:dyDescent="0.3">
      <c r="B64" s="439"/>
      <c r="C64" s="21" t="s">
        <v>233</v>
      </c>
      <c r="D64" s="316">
        <f>'Package Type'!D112</f>
        <v>11424</v>
      </c>
      <c r="E64" s="317">
        <f>'Package Type'!E112</f>
        <v>-1954</v>
      </c>
      <c r="F64" s="318">
        <f>'Package Type'!F112</f>
        <v>-0.14606069666616833</v>
      </c>
      <c r="G64" s="319">
        <f>'Package Type'!G112</f>
        <v>6.6332498103053783E-3</v>
      </c>
      <c r="H64" s="320">
        <f>'Package Type'!H112</f>
        <v>-1.3239140933034898E-3</v>
      </c>
      <c r="I64" s="321">
        <f>'Package Type'!I112</f>
        <v>3.0646577380952382</v>
      </c>
      <c r="J64" s="319">
        <f>'Package Type'!J112</f>
        <v>7.4657738095238013E-2</v>
      </c>
      <c r="K64" s="322">
        <f>'Package Type'!K112</f>
        <v>2.4969143175664885E-2</v>
      </c>
      <c r="L64" s="323">
        <f>'Package Type'!L112</f>
        <v>35010.65</v>
      </c>
      <c r="M64" s="324">
        <f>'Package Type'!M112</f>
        <v>-4989.57</v>
      </c>
      <c r="N64" s="325">
        <f>'Package Type'!N112</f>
        <v>-0.12473856393789833</v>
      </c>
      <c r="O64" s="326">
        <f>'Package Type'!O112</f>
        <v>5712</v>
      </c>
      <c r="P64" s="317">
        <f>'Package Type'!P112</f>
        <v>-977</v>
      </c>
      <c r="Q64" s="325">
        <f>'Package Type'!Q112</f>
        <v>-0.14606069666616833</v>
      </c>
    </row>
    <row r="65" spans="2:17" ht="15.65" customHeight="1" thickBot="1" x14ac:dyDescent="0.3">
      <c r="B65" s="438" t="s">
        <v>293</v>
      </c>
      <c r="C65" s="158" t="s">
        <v>44</v>
      </c>
      <c r="D65" s="163">
        <f>'Sugar Content'!D57</f>
        <v>172223274.06170857</v>
      </c>
      <c r="E65" s="164">
        <f>'Sugar Content'!E57</f>
        <v>4098045.499650389</v>
      </c>
      <c r="F65" s="175">
        <f>'Sugar Content'!F57</f>
        <v>2.4374958682287968E-2</v>
      </c>
      <c r="G65" s="201">
        <f>'Sugar Content'!G57</f>
        <v>99.999999999999957</v>
      </c>
      <c r="H65" s="216">
        <f>'Sugar Content'!H57</f>
        <v>-5.6843418860808015E-14</v>
      </c>
      <c r="I65" s="197">
        <f>'Sugar Content'!I57</f>
        <v>2.1510211282791909</v>
      </c>
      <c r="J65" s="201">
        <f>'Sugar Content'!J57</f>
        <v>-1.296907460291985E-2</v>
      </c>
      <c r="K65" s="191">
        <f>'Sugar Content'!K57</f>
        <v>-5.9931299992241121E-3</v>
      </c>
      <c r="L65" s="192">
        <f>'Sugar Content'!L57</f>
        <v>370455901.28815269</v>
      </c>
      <c r="M65" s="176">
        <f>'Sugar Content'!M57</f>
        <v>6634553.8225432038</v>
      </c>
      <c r="N65" s="178">
        <f>'Sugar Content'!N57</f>
        <v>1.8235746386955319E-2</v>
      </c>
      <c r="O65" s="182">
        <f>'Sugar Content'!O57</f>
        <v>82852670.623917013</v>
      </c>
      <c r="P65" s="164">
        <f>'Sugar Content'!P57</f>
        <v>3845805.5122893602</v>
      </c>
      <c r="Q65" s="193">
        <f>'Sugar Content'!Q57</f>
        <v>4.867685240840372E-2</v>
      </c>
    </row>
    <row r="66" spans="2:17" ht="15.65" customHeight="1" x14ac:dyDescent="0.25">
      <c r="B66" s="452"/>
      <c r="C66" s="13" t="s">
        <v>31</v>
      </c>
      <c r="D66" s="162">
        <f>'Sugar Content'!D58</f>
        <v>160128323.37080312</v>
      </c>
      <c r="E66" s="32">
        <f>'Sugar Content'!E58</f>
        <v>3066119.1289301515</v>
      </c>
      <c r="F66" s="185">
        <f>'Sugar Content'!F58</f>
        <v>1.952168660646315E-2</v>
      </c>
      <c r="G66" s="204">
        <f>'Sugar Content'!G58</f>
        <v>92.977168296909838</v>
      </c>
      <c r="H66" s="219">
        <f>'Sugar Content'!H58</f>
        <v>-0.44260313489427006</v>
      </c>
      <c r="I66" s="200">
        <f>'Sugar Content'!I58</f>
        <v>2.1632709542739001</v>
      </c>
      <c r="J66" s="204">
        <f>'Sugar Content'!J58</f>
        <v>-1.166589329554002E-2</v>
      </c>
      <c r="K66" s="186">
        <f>'Sugar Content'!K58</f>
        <v>-5.3637848421102521E-3</v>
      </c>
      <c r="L66" s="187">
        <f>'Sugar Content'!L58</f>
        <v>346400950.90463692</v>
      </c>
      <c r="M66" s="188">
        <f>'Sugar Content'!M58</f>
        <v>4800575.5385102034</v>
      </c>
      <c r="N66" s="189">
        <f>'Sugar Content'!N58</f>
        <v>1.405319163764078E-2</v>
      </c>
      <c r="O66" s="31">
        <f>'Sugar Content'!O58</f>
        <v>76824615.548590451</v>
      </c>
      <c r="P66" s="32">
        <f>'Sugar Content'!P58</f>
        <v>3343402.3714512736</v>
      </c>
      <c r="Q66" s="190">
        <f>'Sugar Content'!Q58</f>
        <v>4.5500097601701588E-2</v>
      </c>
    </row>
    <row r="67" spans="2:17" ht="15.65" customHeight="1" x14ac:dyDescent="0.25">
      <c r="B67" s="452"/>
      <c r="C67" s="18" t="s">
        <v>294</v>
      </c>
      <c r="D67" s="27">
        <f>'Sugar Content'!D59</f>
        <v>12018489.815162407</v>
      </c>
      <c r="E67" s="309">
        <f>'Sugar Content'!E59</f>
        <v>1041598.8120876327</v>
      </c>
      <c r="F67" s="349">
        <f>'Sugar Content'!F59</f>
        <v>9.4890148020588608E-2</v>
      </c>
      <c r="G67" s="311">
        <f>'Sugar Content'!G59</f>
        <v>6.9784353367107119</v>
      </c>
      <c r="H67" s="215">
        <f>'Sugar Content'!H59</f>
        <v>0.44943841164601217</v>
      </c>
      <c r="I67" s="312">
        <f>'Sugar Content'!I59</f>
        <v>1.9803917487708766</v>
      </c>
      <c r="J67" s="311">
        <f>'Sugar Content'!J59</f>
        <v>-1.6629165935592383E-2</v>
      </c>
      <c r="K67" s="313">
        <f>'Sugar Content'!K59</f>
        <v>-8.3269863691120185E-3</v>
      </c>
      <c r="L67" s="180">
        <f>'Sugar Content'!L59</f>
        <v>23801318.062634449</v>
      </c>
      <c r="M67" s="314">
        <f>'Sugar Content'!M59</f>
        <v>1880237.1510408521</v>
      </c>
      <c r="N67" s="173">
        <f>'Sugar Content'!N59</f>
        <v>8.5773012682346078E-2</v>
      </c>
      <c r="O67" s="315">
        <f>'Sugar Content'!O59</f>
        <v>5980337.8685084581</v>
      </c>
      <c r="P67" s="309">
        <f>'Sugar Content'!P59</f>
        <v>529463.80297135562</v>
      </c>
      <c r="Q67" s="165">
        <f>'Sugar Content'!Q59</f>
        <v>9.7133743433712005E-2</v>
      </c>
    </row>
    <row r="68" spans="2:17" ht="15.65" customHeight="1" thickBot="1" x14ac:dyDescent="0.3">
      <c r="B68" s="453"/>
      <c r="C68" s="21" t="s">
        <v>295</v>
      </c>
      <c r="D68" s="30">
        <f>'Sugar Content'!D60</f>
        <v>76460.875744515506</v>
      </c>
      <c r="E68" s="20">
        <f>'Sugar Content'!E60</f>
        <v>-9672.4413669055211</v>
      </c>
      <c r="F68" s="166">
        <f>'Sugar Content'!F60</f>
        <v>-0.11229616704989275</v>
      </c>
      <c r="G68" s="214">
        <f>'Sugar Content'!G60</f>
        <v>4.4396366380260031E-2</v>
      </c>
      <c r="H68" s="220">
        <f>'Sugar Content'!H60</f>
        <v>-6.8352767515306306E-3</v>
      </c>
      <c r="I68" s="213">
        <f>'Sugar Content'!I60</f>
        <v>3.317151659742803</v>
      </c>
      <c r="J68" s="214">
        <f>'Sugar Content'!J60</f>
        <v>-0.1645578337080984</v>
      </c>
      <c r="K68" s="179">
        <f>'Sugar Content'!K60</f>
        <v>-4.726351638975964E-2</v>
      </c>
      <c r="L68" s="181">
        <f>'Sugar Content'!L60</f>
        <v>253632.32088130782</v>
      </c>
      <c r="M68" s="168">
        <f>'Sugar Content'!M60</f>
        <v>-46258.867007943743</v>
      </c>
      <c r="N68" s="174">
        <f>'Sugar Content'!N60</f>
        <v>-0.15425217170778266</v>
      </c>
      <c r="O68" s="19">
        <f>'Sugar Content'!O60</f>
        <v>47717.20681810379</v>
      </c>
      <c r="P68" s="20">
        <f>'Sugar Content'!P60</f>
        <v>-27060.662133276463</v>
      </c>
      <c r="Q68" s="169">
        <f>'Sugar Content'!Q60</f>
        <v>-0.36188062742027333</v>
      </c>
    </row>
    <row r="69" spans="2:17" x14ac:dyDescent="0.25">
      <c r="B69" s="33"/>
      <c r="C69" s="34"/>
      <c r="D69" s="35"/>
      <c r="E69" s="35"/>
      <c r="F69" s="36"/>
      <c r="G69" s="37"/>
      <c r="H69" s="37"/>
      <c r="I69" s="38"/>
      <c r="J69" s="38"/>
      <c r="K69" s="36"/>
      <c r="L69" s="39"/>
      <c r="M69" s="39"/>
      <c r="N69" s="36"/>
      <c r="O69" s="35"/>
      <c r="P69" s="35"/>
      <c r="Q69" s="36"/>
    </row>
    <row r="70" spans="2:17" ht="23.5" x14ac:dyDescent="0.25">
      <c r="B70" s="447" t="s">
        <v>250</v>
      </c>
      <c r="C70" s="447"/>
      <c r="D70" s="447"/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</row>
    <row r="71" spans="2:17" x14ac:dyDescent="0.25">
      <c r="B71" s="441" t="s">
        <v>256</v>
      </c>
      <c r="C71" s="441"/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</row>
    <row r="72" spans="2:17" ht="15" thickBot="1" x14ac:dyDescent="0.3">
      <c r="B72" s="441" t="str">
        <f>'HOME PAGE'!H6</f>
        <v>LATEST 52 WEEKS ENDING 11-30-2025</v>
      </c>
      <c r="C72" s="441"/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</row>
    <row r="73" spans="2:17" x14ac:dyDescent="0.25">
      <c r="D73" s="442" t="s">
        <v>263</v>
      </c>
      <c r="E73" s="443"/>
      <c r="F73" s="444"/>
      <c r="G73" s="445" t="s">
        <v>264</v>
      </c>
      <c r="H73" s="446"/>
      <c r="I73" s="442" t="s">
        <v>265</v>
      </c>
      <c r="J73" s="443"/>
      <c r="K73" s="444"/>
      <c r="L73" s="445" t="s">
        <v>266</v>
      </c>
      <c r="M73" s="443"/>
      <c r="N73" s="446"/>
      <c r="O73" s="442" t="s">
        <v>267</v>
      </c>
      <c r="P73" s="443"/>
      <c r="Q73" s="444"/>
    </row>
    <row r="74" spans="2:17" s="11" customFormat="1" ht="29.5" thickBot="1" x14ac:dyDescent="0.3">
      <c r="C74" s="12"/>
      <c r="D74" s="268" t="s">
        <v>268</v>
      </c>
      <c r="E74" s="269" t="s">
        <v>269</v>
      </c>
      <c r="F74" s="270" t="s">
        <v>270</v>
      </c>
      <c r="G74" s="271" t="s">
        <v>268</v>
      </c>
      <c r="H74" s="273" t="s">
        <v>269</v>
      </c>
      <c r="I74" s="274" t="s">
        <v>268</v>
      </c>
      <c r="J74" s="272" t="s">
        <v>269</v>
      </c>
      <c r="K74" s="270" t="s">
        <v>270</v>
      </c>
      <c r="L74" s="271" t="s">
        <v>268</v>
      </c>
      <c r="M74" s="272" t="s">
        <v>269</v>
      </c>
      <c r="N74" s="273" t="s">
        <v>270</v>
      </c>
      <c r="O74" s="274" t="s">
        <v>268</v>
      </c>
      <c r="P74" s="272" t="s">
        <v>269</v>
      </c>
      <c r="Q74" s="270" t="s">
        <v>270</v>
      </c>
    </row>
    <row r="75" spans="2:17" ht="15" thickBot="1" x14ac:dyDescent="0.3">
      <c r="C75" s="158" t="s">
        <v>271</v>
      </c>
      <c r="D75" s="163">
        <f>SubSegments!D165</f>
        <v>1932591891.0015259</v>
      </c>
      <c r="E75" s="164">
        <f>SubSegments!E165</f>
        <v>65983152.243008614</v>
      </c>
      <c r="F75" s="177">
        <f>SubSegments!F165</f>
        <v>3.5349214258417139E-2</v>
      </c>
      <c r="G75" s="201">
        <f>SubSegments!G165</f>
        <v>100.00000000000001</v>
      </c>
      <c r="H75" s="216">
        <f>SubSegments!H165</f>
        <v>7.1054273576010019E-14</v>
      </c>
      <c r="I75" s="197">
        <f>SubSegments!I165</f>
        <v>2.0875812938160494</v>
      </c>
      <c r="J75" s="201">
        <f>SubSegments!J165</f>
        <v>4.9073955600984487E-2</v>
      </c>
      <c r="K75" s="191">
        <f>SubSegments!K165</f>
        <v>2.4073475077089533E-2</v>
      </c>
      <c r="L75" s="192">
        <f>SubSegments!L165</f>
        <v>4034442680.2353706</v>
      </c>
      <c r="M75" s="176">
        <f>SubSegments!M165</f>
        <v>229347068.69976616</v>
      </c>
      <c r="N75" s="178">
        <f>SubSegments!N165</f>
        <v>6.0273667763951308E-2</v>
      </c>
      <c r="O75" s="182">
        <f>SubSegments!O165</f>
        <v>884750225.87573731</v>
      </c>
      <c r="P75" s="164">
        <f>SubSegments!P165</f>
        <v>38734615.449462891</v>
      </c>
      <c r="Q75" s="178">
        <f>SubSegments!Q165</f>
        <v>4.578475263588342E-2</v>
      </c>
    </row>
    <row r="76" spans="2:17" x14ac:dyDescent="0.25">
      <c r="B76" s="435" t="s">
        <v>272</v>
      </c>
      <c r="C76" s="18" t="s">
        <v>26</v>
      </c>
      <c r="D76" s="275">
        <f>SubSegments!D166</f>
        <v>1259030.8524442709</v>
      </c>
      <c r="E76" s="276">
        <f>SubSegments!E166</f>
        <v>18936.613601197954</v>
      </c>
      <c r="F76" s="277">
        <f>SubSegments!F166</f>
        <v>1.5270302052902512E-2</v>
      </c>
      <c r="G76" s="278">
        <f>SubSegments!G166</f>
        <v>6.514726975242581E-2</v>
      </c>
      <c r="H76" s="279">
        <f>SubSegments!H166</f>
        <v>-1.2884118713439308E-3</v>
      </c>
      <c r="I76" s="280">
        <f>SubSegments!I166</f>
        <v>3.651338155537899</v>
      </c>
      <c r="J76" s="278">
        <f>SubSegments!J166</f>
        <v>0.12978551768235036</v>
      </c>
      <c r="K76" s="281">
        <f>SubSegments!K166</f>
        <v>3.6854629485641686E-2</v>
      </c>
      <c r="L76" s="282">
        <f>SubSegments!L166</f>
        <v>4597147.3905291725</v>
      </c>
      <c r="M76" s="283">
        <f>SubSegments!M166</f>
        <v>230090.25254188012</v>
      </c>
      <c r="N76" s="284">
        <f>SubSegments!N166</f>
        <v>5.2687712862837667E-2</v>
      </c>
      <c r="O76" s="285">
        <f>SubSegments!O166</f>
        <v>1181354.9904757747</v>
      </c>
      <c r="P76" s="276">
        <f>SubSegments!P166</f>
        <v>-5110.8670258009806</v>
      </c>
      <c r="Q76" s="284">
        <f>SubSegments!Q166</f>
        <v>-4.3076393589304724E-3</v>
      </c>
    </row>
    <row r="77" spans="2:17" x14ac:dyDescent="0.25">
      <c r="B77" s="436"/>
      <c r="C77" s="18" t="s">
        <v>273</v>
      </c>
      <c r="D77" s="286">
        <f>SubSegments!D167</f>
        <v>74311588.702054366</v>
      </c>
      <c r="E77" s="287">
        <f>SubSegments!E167</f>
        <v>3933734.3456377238</v>
      </c>
      <c r="F77" s="288">
        <f>SubSegments!F167</f>
        <v>5.5894490981722701E-2</v>
      </c>
      <c r="G77" s="289">
        <f>SubSegments!G167</f>
        <v>3.8451775073703702</v>
      </c>
      <c r="H77" s="290">
        <f>SubSegments!H167</f>
        <v>7.4818304872209307E-2</v>
      </c>
      <c r="I77" s="291">
        <f>SubSegments!I167</f>
        <v>2.435662010130673</v>
      </c>
      <c r="J77" s="289">
        <f>SubSegments!J167</f>
        <v>-9.105619368578477E-2</v>
      </c>
      <c r="K77" s="292">
        <f>SubSegments!K167</f>
        <v>-3.6037336315640503E-2</v>
      </c>
      <c r="L77" s="293">
        <f>SubSegments!L167</f>
        <v>180997913.51404956</v>
      </c>
      <c r="M77" s="294">
        <f>SubSegments!M167</f>
        <v>3172907.7661482394</v>
      </c>
      <c r="N77" s="295">
        <f>SubSegments!N167</f>
        <v>1.7842866096382432E-2</v>
      </c>
      <c r="O77" s="296">
        <f>SubSegments!O167</f>
        <v>39234088.565949529</v>
      </c>
      <c r="P77" s="287">
        <f>SubSegments!P167</f>
        <v>2141794.2306891605</v>
      </c>
      <c r="Q77" s="295">
        <f>SubSegments!Q167</f>
        <v>5.7742295780639968E-2</v>
      </c>
    </row>
    <row r="78" spans="2:17" x14ac:dyDescent="0.25">
      <c r="B78" s="436"/>
      <c r="C78" s="18" t="s">
        <v>274</v>
      </c>
      <c r="D78" s="286">
        <f>SubSegments!D168</f>
        <v>882315.01585753926</v>
      </c>
      <c r="E78" s="287">
        <f>SubSegments!E168</f>
        <v>-156082.42318337096</v>
      </c>
      <c r="F78" s="288">
        <f>SubSegments!F168</f>
        <v>-0.1503108706889075</v>
      </c>
      <c r="G78" s="289">
        <f>SubSegments!G168</f>
        <v>4.5654492289124625E-2</v>
      </c>
      <c r="H78" s="290">
        <f>SubSegments!H168</f>
        <v>-9.9756683052990638E-3</v>
      </c>
      <c r="I78" s="291">
        <f>SubSegments!I168</f>
        <v>2.5069299238602918</v>
      </c>
      <c r="J78" s="289">
        <f>SubSegments!J168</f>
        <v>1.1313145488132115E-2</v>
      </c>
      <c r="K78" s="292">
        <f>SubSegments!K168</f>
        <v>4.5332062142615709E-3</v>
      </c>
      <c r="L78" s="293">
        <f>SubSegments!L168</f>
        <v>2211901.915524533</v>
      </c>
      <c r="M78" s="294">
        <f>SubSegments!M168</f>
        <v>-379540.15596464463</v>
      </c>
      <c r="N78" s="295">
        <f>SubSegments!N168</f>
        <v>-0.14645905464772402</v>
      </c>
      <c r="O78" s="296">
        <f>SubSegments!O168</f>
        <v>446296.4299504261</v>
      </c>
      <c r="P78" s="287">
        <f>SubSegments!P168</f>
        <v>-73548.746982692741</v>
      </c>
      <c r="Q78" s="295">
        <f>SubSegments!Q168</f>
        <v>-0.14148202242944966</v>
      </c>
    </row>
    <row r="79" spans="2:17" x14ac:dyDescent="0.25">
      <c r="B79" s="436"/>
      <c r="C79" s="18" t="s">
        <v>244</v>
      </c>
      <c r="D79" s="286">
        <f>SubSegments!D169</f>
        <v>964302358.61698472</v>
      </c>
      <c r="E79" s="287">
        <f>SubSegments!E169</f>
        <v>-2466175.8989759684</v>
      </c>
      <c r="F79" s="288">
        <f>SubSegments!F169</f>
        <v>-2.5509476269940119E-3</v>
      </c>
      <c r="G79" s="289">
        <f>SubSegments!G169</f>
        <v>49.896843876192349</v>
      </c>
      <c r="H79" s="290">
        <f>SubSegments!H169</f>
        <v>-1.895934891090107</v>
      </c>
      <c r="I79" s="291">
        <f>SubSegments!I169</f>
        <v>1.8321299721214492</v>
      </c>
      <c r="J79" s="289">
        <f>SubSegments!J169</f>
        <v>1.2116496917530473E-2</v>
      </c>
      <c r="K79" s="292">
        <f>SubSegments!K169</f>
        <v>6.6573665978890131E-3</v>
      </c>
      <c r="L79" s="293">
        <f>SubSegments!L169</f>
        <v>1766727253.409584</v>
      </c>
      <c r="M79" s="294">
        <f>SubSegments!M169</f>
        <v>7195493.1873908043</v>
      </c>
      <c r="N79" s="295">
        <f>SubSegments!N169</f>
        <v>4.0894363773701699E-3</v>
      </c>
      <c r="O79" s="296">
        <f>SubSegments!O169</f>
        <v>383807352.63815367</v>
      </c>
      <c r="P79" s="287">
        <f>SubSegments!P169</f>
        <v>-1184929.049974978</v>
      </c>
      <c r="Q79" s="295">
        <f>SubSegments!Q169</f>
        <v>-3.0777994945229981E-3</v>
      </c>
    </row>
    <row r="80" spans="2:17" x14ac:dyDescent="0.25">
      <c r="B80" s="436"/>
      <c r="C80" s="18" t="s">
        <v>275</v>
      </c>
      <c r="D80" s="286">
        <f>SubSegments!D170</f>
        <v>168010056.51541278</v>
      </c>
      <c r="E80" s="287">
        <f>SubSegments!E170</f>
        <v>42508397.573021427</v>
      </c>
      <c r="F80" s="288">
        <f>SubSegments!F170</f>
        <v>0.3387078539936586</v>
      </c>
      <c r="G80" s="289">
        <f>SubSegments!G170</f>
        <v>8.69350933829827</v>
      </c>
      <c r="H80" s="290">
        <f>SubSegments!H170</f>
        <v>1.969997531219593</v>
      </c>
      <c r="I80" s="291">
        <f>SubSegments!I170</f>
        <v>2.6915891550498925</v>
      </c>
      <c r="J80" s="289">
        <f>SubSegments!J170</f>
        <v>3.4859447208030581E-2</v>
      </c>
      <c r="K80" s="292">
        <f>SubSegments!K170</f>
        <v>1.3121186963482226E-2</v>
      </c>
      <c r="L80" s="293">
        <f>SubSegments!L170</f>
        <v>452214046.05620456</v>
      </c>
      <c r="M80" s="294">
        <f>SubSegments!M170</f>
        <v>118790060.36051619</v>
      </c>
      <c r="N80" s="295">
        <f>SubSegments!N170</f>
        <v>0.35627329003539143</v>
      </c>
      <c r="O80" s="296">
        <f>SubSegments!O170</f>
        <v>82297008.3129251</v>
      </c>
      <c r="P80" s="287">
        <f>SubSegments!P170</f>
        <v>22473270.118487433</v>
      </c>
      <c r="Q80" s="295">
        <f>SubSegments!Q170</f>
        <v>0.37565807147399172</v>
      </c>
    </row>
    <row r="81" spans="2:17" x14ac:dyDescent="0.25">
      <c r="B81" s="436"/>
      <c r="C81" s="18" t="s">
        <v>276</v>
      </c>
      <c r="D81" s="286">
        <f>SubSegments!D171</f>
        <v>369268812.50025034</v>
      </c>
      <c r="E81" s="287">
        <f>SubSegments!E171</f>
        <v>15676760.238292396</v>
      </c>
      <c r="F81" s="288">
        <f>SubSegments!F171</f>
        <v>4.4335725698603376E-2</v>
      </c>
      <c r="G81" s="289">
        <f>SubSegments!G171</f>
        <v>19.107438783098921</v>
      </c>
      <c r="H81" s="290">
        <f>SubSegments!H171</f>
        <v>0.16441955684521403</v>
      </c>
      <c r="I81" s="291">
        <f>SubSegments!I171</f>
        <v>1.4890270021296379</v>
      </c>
      <c r="J81" s="289">
        <f>SubSegments!J171</f>
        <v>1.5032527350054004E-2</v>
      </c>
      <c r="K81" s="292">
        <f>SubSegments!K171</f>
        <v>1.0198496403659801E-2</v>
      </c>
      <c r="L81" s="293">
        <f>SubSegments!L171</f>
        <v>549851232.8572191</v>
      </c>
      <c r="M81" s="294">
        <f>SubSegments!M171</f>
        <v>28658501.497119188</v>
      </c>
      <c r="N81" s="295">
        <f>SubSegments!N171</f>
        <v>5.4986379841353926E-2</v>
      </c>
      <c r="O81" s="296">
        <f>SubSegments!O171</f>
        <v>152307171.65715179</v>
      </c>
      <c r="P81" s="287">
        <f>SubSegments!P171</f>
        <v>5273522.2777838111</v>
      </c>
      <c r="Q81" s="295">
        <f>SubSegments!Q171</f>
        <v>3.5866091197786734E-2</v>
      </c>
    </row>
    <row r="82" spans="2:17" x14ac:dyDescent="0.25">
      <c r="B82" s="436"/>
      <c r="C82" s="18" t="s">
        <v>277</v>
      </c>
      <c r="D82" s="286">
        <f>SubSegments!D172</f>
        <v>3753962.0194808207</v>
      </c>
      <c r="E82" s="287">
        <f>SubSegments!E172</f>
        <v>-52039.715635172557</v>
      </c>
      <c r="F82" s="288">
        <f>SubSegments!F172</f>
        <v>-1.3673066713298956E-2</v>
      </c>
      <c r="G82" s="289">
        <f>SubSegments!G172</f>
        <v>0.19424494312326893</v>
      </c>
      <c r="H82" s="290">
        <f>SubSegments!H172</f>
        <v>-9.6543345393528268E-3</v>
      </c>
      <c r="I82" s="291">
        <f>SubSegments!I172</f>
        <v>2.1706588286341915</v>
      </c>
      <c r="J82" s="289">
        <f>SubSegments!J172</f>
        <v>-8.2186464290287198E-2</v>
      </c>
      <c r="K82" s="292">
        <f>SubSegments!K172</f>
        <v>-3.6481184282121187E-2</v>
      </c>
      <c r="L82" s="293">
        <f>SubSegments!L172</f>
        <v>8148570.7999434825</v>
      </c>
      <c r="M82" s="294">
        <f>SubSegments!M172</f>
        <v>-425762.29387498088</v>
      </c>
      <c r="N82" s="295">
        <f>SubSegments!N172</f>
        <v>-4.9655441328950445E-2</v>
      </c>
      <c r="O82" s="296">
        <f>SubSegments!O172</f>
        <v>1696918.2264043053</v>
      </c>
      <c r="P82" s="287">
        <f>SubSegments!P172</f>
        <v>-140362.95075369277</v>
      </c>
      <c r="Q82" s="295">
        <f>SubSegments!Q172</f>
        <v>-7.6397098331358007E-2</v>
      </c>
    </row>
    <row r="83" spans="2:17" x14ac:dyDescent="0.25">
      <c r="B83" s="436"/>
      <c r="C83" s="18" t="s">
        <v>278</v>
      </c>
      <c r="D83" s="286">
        <f>SubSegments!D173</f>
        <v>430752.52362302935</v>
      </c>
      <c r="E83" s="287">
        <f>SubSegments!E173</f>
        <v>-80036.145048853301</v>
      </c>
      <c r="F83" s="288">
        <f>SubSegments!F173</f>
        <v>-0.15669130886743776</v>
      </c>
      <c r="G83" s="289">
        <f>SubSegments!G173</f>
        <v>2.2288850824050639E-2</v>
      </c>
      <c r="H83" s="290">
        <f>SubSegments!H173</f>
        <v>-5.0756770529381025E-3</v>
      </c>
      <c r="I83" s="291">
        <f>SubSegments!I173</f>
        <v>7.0588263868315586</v>
      </c>
      <c r="J83" s="289">
        <f>SubSegments!J173</f>
        <v>-0.35486065073225692</v>
      </c>
      <c r="K83" s="292">
        <f>SubSegments!K173</f>
        <v>-4.7865609774764159E-2</v>
      </c>
      <c r="L83" s="293">
        <f>SubSegments!L173</f>
        <v>3040607.2799445237</v>
      </c>
      <c r="M83" s="294">
        <f>SubSegments!M173</f>
        <v>-746220.05192269152</v>
      </c>
      <c r="N83" s="295">
        <f>SubSegments!N173</f>
        <v>-0.19705679359685621</v>
      </c>
      <c r="O83" s="296">
        <f>SubSegments!O173</f>
        <v>774741.34629906178</v>
      </c>
      <c r="P83" s="287">
        <f>SubSegments!P173</f>
        <v>-202478.77542962576</v>
      </c>
      <c r="Q83" s="295">
        <f>SubSegments!Q173</f>
        <v>-0.20719873744662962</v>
      </c>
    </row>
    <row r="84" spans="2:17" x14ac:dyDescent="0.25">
      <c r="B84" s="436"/>
      <c r="C84" s="18" t="s">
        <v>279</v>
      </c>
      <c r="D84" s="286">
        <f>SubSegments!D174</f>
        <v>1506364.4332027701</v>
      </c>
      <c r="E84" s="287">
        <f>SubSegments!E174</f>
        <v>497846.9150392306</v>
      </c>
      <c r="F84" s="288">
        <f>SubSegments!F174</f>
        <v>0.49364230771695988</v>
      </c>
      <c r="G84" s="289">
        <f>SubSegments!G174</f>
        <v>7.7945294100459458E-2</v>
      </c>
      <c r="H84" s="290">
        <f>SubSegments!H174</f>
        <v>2.391589322910681E-2</v>
      </c>
      <c r="I84" s="291">
        <f>SubSegments!I174</f>
        <v>3.4198157613013782</v>
      </c>
      <c r="J84" s="289">
        <f>SubSegments!J174</f>
        <v>0.42161982069452186</v>
      </c>
      <c r="K84" s="292">
        <f>SubSegments!K174</f>
        <v>0.14062450521802219</v>
      </c>
      <c r="L84" s="293">
        <f>SubSegments!L174</f>
        <v>5151488.8309306502</v>
      </c>
      <c r="M84" s="294">
        <f>SubSegments!M174</f>
        <v>2127755.7019418245</v>
      </c>
      <c r="N84" s="295">
        <f>SubSegments!N174</f>
        <v>0.70368501821236207</v>
      </c>
      <c r="O84" s="296">
        <f>SubSegments!O174</f>
        <v>1339011.1272636671</v>
      </c>
      <c r="P84" s="287">
        <f>SubSegments!P174</f>
        <v>546006.1895383615</v>
      </c>
      <c r="Q84" s="295">
        <f>SubSegments!Q174</f>
        <v>0.6885281081660759</v>
      </c>
    </row>
    <row r="85" spans="2:17" x14ac:dyDescent="0.25">
      <c r="B85" s="436"/>
      <c r="C85" s="18" t="s">
        <v>280</v>
      </c>
      <c r="D85" s="286">
        <f>SubSegments!D175</f>
        <v>47500199.296651453</v>
      </c>
      <c r="E85" s="287">
        <f>SubSegments!E175</f>
        <v>448916.15966393054</v>
      </c>
      <c r="F85" s="288">
        <f>SubSegments!F175</f>
        <v>9.5409971786939995E-3</v>
      </c>
      <c r="G85" s="289">
        <f>SubSegments!G175</f>
        <v>2.4578494568781131</v>
      </c>
      <c r="H85" s="290">
        <f>SubSegments!H175</f>
        <v>-6.2833220750480034E-2</v>
      </c>
      <c r="I85" s="291">
        <f>SubSegments!I175</f>
        <v>4.9508398950319554</v>
      </c>
      <c r="J85" s="289">
        <f>SubSegments!J175</f>
        <v>-9.1806217852428595E-2</v>
      </c>
      <c r="K85" s="292">
        <f>SubSegments!K175</f>
        <v>-1.8205960877931925E-2</v>
      </c>
      <c r="L85" s="293">
        <f>SubSegments!L175</f>
        <v>235165881.69983083</v>
      </c>
      <c r="M85" s="294">
        <f>SubSegments!M175</f>
        <v>-2097088.3171218634</v>
      </c>
      <c r="N85" s="295">
        <f>SubSegments!N175</f>
        <v>-8.8386667206097266E-3</v>
      </c>
      <c r="O85" s="296">
        <f>SubSegments!O175</f>
        <v>64885814.798938088</v>
      </c>
      <c r="P85" s="287">
        <f>SubSegments!P175</f>
        <v>332494.30969803035</v>
      </c>
      <c r="Q85" s="295">
        <f>SubSegments!Q175</f>
        <v>5.1506925930084654E-3</v>
      </c>
    </row>
    <row r="86" spans="2:17" ht="15" thickBot="1" x14ac:dyDescent="0.3">
      <c r="B86" s="436"/>
      <c r="C86" s="350" t="s">
        <v>281</v>
      </c>
      <c r="D86" s="298">
        <f>SubSegments!D176</f>
        <v>301189447.26165932</v>
      </c>
      <c r="E86" s="299">
        <f>SubSegments!E176</f>
        <v>5475891.3168509007</v>
      </c>
      <c r="F86" s="300">
        <f>SubSegments!F176</f>
        <v>1.8517552566555028E-2</v>
      </c>
      <c r="G86" s="301">
        <f>SubSegments!G176</f>
        <v>15.584741334373195</v>
      </c>
      <c r="H86" s="302">
        <f>SubSegments!H176</f>
        <v>-0.25754793624746775</v>
      </c>
      <c r="I86" s="303">
        <f>SubSegments!I176</f>
        <v>2.7404177386691635</v>
      </c>
      <c r="J86" s="301">
        <f>SubSegments!J176</f>
        <v>0.19229050344292853</v>
      </c>
      <c r="K86" s="304">
        <f>SubSegments!K176</f>
        <v>7.5463462257549338E-2</v>
      </c>
      <c r="L86" s="305">
        <f>SubSegments!L176</f>
        <v>825384903.97581172</v>
      </c>
      <c r="M86" s="306">
        <f>SubSegments!M176</f>
        <v>71869138.247248411</v>
      </c>
      <c r="N86" s="307">
        <f>SubSegments!N176</f>
        <v>9.5378413453312688E-2</v>
      </c>
      <c r="O86" s="308">
        <f>SubSegments!O176</f>
        <v>156575853.19996768</v>
      </c>
      <c r="P86" s="299">
        <f>SubSegments!P176</f>
        <v>9369344.1311739385</v>
      </c>
      <c r="Q86" s="307">
        <f>SubSegments!Q176</f>
        <v>6.3647621225739276E-2</v>
      </c>
    </row>
    <row r="87" spans="2:17" s="160" customFormat="1" x14ac:dyDescent="0.25">
      <c r="B87" s="436"/>
      <c r="C87" s="227" t="s">
        <v>282</v>
      </c>
      <c r="D87" s="228">
        <f>'RFG vs SS'!E49</f>
        <v>910077370.25794101</v>
      </c>
      <c r="E87" s="228">
        <f>'RFG vs SS'!F49</f>
        <v>-6071184.4256923199</v>
      </c>
      <c r="F87" s="233">
        <f>'RFG vs SS'!G49</f>
        <v>-6.6268558681390225E-3</v>
      </c>
      <c r="G87" s="234">
        <f>'RFG vs SS'!H49</f>
        <v>47.091027055190168</v>
      </c>
      <c r="H87" s="235">
        <f>'RFG vs SS'!I49</f>
        <v>-1.9898829213143259</v>
      </c>
      <c r="I87" s="236">
        <f>'RFG vs SS'!J49</f>
        <v>1.7256700417667612</v>
      </c>
      <c r="J87" s="234">
        <f>'RFG vs SS'!K49</f>
        <v>-7.0761621351069781E-3</v>
      </c>
      <c r="K87" s="237">
        <f>'RFG vs SS'!L49</f>
        <v>-4.08378452607346E-3</v>
      </c>
      <c r="L87" s="238">
        <f>'RFG vs SS'!M49</f>
        <v>1570493253.5440052</v>
      </c>
      <c r="M87" s="239">
        <f>'RFG vs SS'!N49</f>
        <v>-16959676.794243574</v>
      </c>
      <c r="N87" s="240">
        <f>'RFG vs SS'!O49</f>
        <v>-1.0683577742761713E-2</v>
      </c>
      <c r="O87" s="241">
        <f>'RFG vs SS'!P49</f>
        <v>356930900.73351038</v>
      </c>
      <c r="P87" s="242">
        <f>'RFG vs SS'!Q49</f>
        <v>-2440333.2500423789</v>
      </c>
      <c r="Q87" s="240">
        <f>'RFG vs SS'!R49</f>
        <v>-6.790563682551356E-3</v>
      </c>
    </row>
    <row r="88" spans="2:17" s="160" customFormat="1" ht="15" thickBot="1" x14ac:dyDescent="0.3">
      <c r="B88" s="437"/>
      <c r="C88" s="161" t="s">
        <v>283</v>
      </c>
      <c r="D88" s="229">
        <f>'RFG vs SS'!E50</f>
        <v>54224988.359140009</v>
      </c>
      <c r="E88" s="229">
        <f>'RFG vs SS'!F50</f>
        <v>3605008.5267218053</v>
      </c>
      <c r="F88" s="243">
        <f>'RFG vs SS'!G50</f>
        <v>7.1217107131541654E-2</v>
      </c>
      <c r="G88" s="244">
        <f>'RFG vs SS'!H50</f>
        <v>2.8058168210070962</v>
      </c>
      <c r="H88" s="245">
        <f>'RFG vs SS'!I50</f>
        <v>9.3948030224213053E-2</v>
      </c>
      <c r="I88" s="246">
        <f>'RFG vs SS'!J50</f>
        <v>3.6188850528817387</v>
      </c>
      <c r="J88" s="244">
        <f>'RFG vs SS'!K50</f>
        <v>0.21945995524980333</v>
      </c>
      <c r="K88" s="247">
        <f>'RFG vs SS'!L50</f>
        <v>6.4557961698488597E-2</v>
      </c>
      <c r="L88" s="248">
        <f>'RFG vs SS'!M50</f>
        <v>196233999.86557806</v>
      </c>
      <c r="M88" s="249">
        <f>'RFG vs SS'!N50</f>
        <v>24155169.981633216</v>
      </c>
      <c r="N88" s="250">
        <f>'RFG vs SS'!O50</f>
        <v>0.14037270010450556</v>
      </c>
      <c r="O88" s="251">
        <f>'RFG vs SS'!P50</f>
        <v>26876451.904643092</v>
      </c>
      <c r="P88" s="252">
        <f>'RFG vs SS'!Q50</f>
        <v>1255404.2000677362</v>
      </c>
      <c r="Q88" s="250">
        <f>'RFG vs SS'!R50</f>
        <v>4.8998940813944493E-2</v>
      </c>
    </row>
    <row r="89" spans="2:17" x14ac:dyDescent="0.25">
      <c r="B89" s="438" t="s">
        <v>284</v>
      </c>
      <c r="C89" s="13" t="s">
        <v>31</v>
      </c>
      <c r="D89" s="162">
        <f>'Fat Content'!D61</f>
        <v>11794778.147320028</v>
      </c>
      <c r="E89" s="32">
        <f>'Fat Content'!E61</f>
        <v>4250349.1661950313</v>
      </c>
      <c r="F89" s="196">
        <f>'Fat Content'!F61</f>
        <v>0.56337586009872342</v>
      </c>
      <c r="G89" s="204">
        <f>'Fat Content'!G61</f>
        <v>0.61030878801874788</v>
      </c>
      <c r="H89" s="219">
        <f>'Fat Content'!H61</f>
        <v>0.20613040695412232</v>
      </c>
      <c r="I89" s="200">
        <f>'Fat Content'!I61</f>
        <v>2.4426893348522656</v>
      </c>
      <c r="J89" s="204">
        <f>'Fat Content'!J61</f>
        <v>-0.15494018373304907</v>
      </c>
      <c r="K89" s="186">
        <f>'Fat Content'!K61</f>
        <v>-5.9646759718618561E-2</v>
      </c>
      <c r="L89" s="187">
        <f>'Fat Content'!L61</f>
        <v>28810978.787407197</v>
      </c>
      <c r="M89" s="188">
        <f>'Fat Content'!M61</f>
        <v>9213347.3651663736</v>
      </c>
      <c r="N89" s="189">
        <f>'Fat Content'!N61</f>
        <v>0.47012555582152615</v>
      </c>
      <c r="O89" s="31">
        <f>'Fat Content'!O61</f>
        <v>6069847.5835245848</v>
      </c>
      <c r="P89" s="32">
        <f>'Fat Content'!P61</f>
        <v>2138933.0003044605</v>
      </c>
      <c r="Q89" s="189">
        <f>'Fat Content'!Q61</f>
        <v>0.54413113157810988</v>
      </c>
    </row>
    <row r="90" spans="2:17" x14ac:dyDescent="0.25">
      <c r="B90" s="439"/>
      <c r="C90" s="18" t="s">
        <v>217</v>
      </c>
      <c r="D90" s="27">
        <f>'Fat Content'!D62</f>
        <v>123661826.59693861</v>
      </c>
      <c r="E90" s="309">
        <f>'Fat Content'!E62</f>
        <v>-12351556.569669545</v>
      </c>
      <c r="F90" s="310">
        <f>'Fat Content'!F62</f>
        <v>-9.0811332547618764E-2</v>
      </c>
      <c r="G90" s="311">
        <f>'Fat Content'!G62</f>
        <v>6.3987553281543192</v>
      </c>
      <c r="H90" s="215">
        <f>'Fat Content'!H62</f>
        <v>-0.88790203835253756</v>
      </c>
      <c r="I90" s="312">
        <f>'Fat Content'!I62</f>
        <v>1.40875200386539</v>
      </c>
      <c r="J90" s="311">
        <f>'Fat Content'!J62</f>
        <v>2.935992559487155E-2</v>
      </c>
      <c r="K90" s="313">
        <f>'Fat Content'!K62</f>
        <v>2.1284684795118601E-2</v>
      </c>
      <c r="L90" s="180">
        <f>'Fat Content'!L62</f>
        <v>174208846.02009165</v>
      </c>
      <c r="M90" s="314">
        <f>'Fat Content'!M62</f>
        <v>-13406937.258700311</v>
      </c>
      <c r="N90" s="173">
        <f>'Fat Content'!N62</f>
        <v>-7.1459538341600862E-2</v>
      </c>
      <c r="O90" s="315">
        <f>'Fat Content'!O62</f>
        <v>52223338.379686683</v>
      </c>
      <c r="P90" s="309">
        <f>'Fat Content'!P62</f>
        <v>-5492306.0593847334</v>
      </c>
      <c r="Q90" s="173">
        <f>'Fat Content'!Q62</f>
        <v>-9.5161478534347602E-2</v>
      </c>
    </row>
    <row r="91" spans="2:17" x14ac:dyDescent="0.25">
      <c r="B91" s="439"/>
      <c r="C91" s="18" t="s">
        <v>218</v>
      </c>
      <c r="D91" s="27">
        <f>'Fat Content'!D63</f>
        <v>3775077.2292072102</v>
      </c>
      <c r="E91" s="309">
        <f>'Fat Content'!E63</f>
        <v>2187723.1176797673</v>
      </c>
      <c r="F91" s="310">
        <f>'Fat Content'!F63</f>
        <v>1.3782199584783354</v>
      </c>
      <c r="G91" s="311">
        <f>'Fat Content'!G63</f>
        <v>0.19533752815504415</v>
      </c>
      <c r="H91" s="215">
        <f>'Fat Content'!H63</f>
        <v>0.11029806173835985</v>
      </c>
      <c r="I91" s="312">
        <f>'Fat Content'!I63</f>
        <v>2.2947930366674858</v>
      </c>
      <c r="J91" s="311">
        <f>'Fat Content'!J63</f>
        <v>0.37551644701203268</v>
      </c>
      <c r="K91" s="313">
        <f>'Fat Content'!K63</f>
        <v>0.19565520104605927</v>
      </c>
      <c r="L91" s="180">
        <f>'Fat Content'!L63</f>
        <v>8663020.9384666923</v>
      </c>
      <c r="M91" s="314">
        <f>'Fat Content'!M63</f>
        <v>5616449.3527187398</v>
      </c>
      <c r="N91" s="173">
        <f>'Fat Content'!N63</f>
        <v>1.8435310625861647</v>
      </c>
      <c r="O91" s="315">
        <f>'Fat Content'!O63</f>
        <v>2092768.0161972048</v>
      </c>
      <c r="P91" s="309">
        <f>'Fat Content'!P63</f>
        <v>1299090.9604334834</v>
      </c>
      <c r="Q91" s="173">
        <f>'Fat Content'!Q63</f>
        <v>1.6368004479900502</v>
      </c>
    </row>
    <row r="92" spans="2:17" ht="15" thickBot="1" x14ac:dyDescent="0.3">
      <c r="B92" s="440"/>
      <c r="C92" s="21" t="s">
        <v>219</v>
      </c>
      <c r="D92" s="316">
        <f>'Fat Content'!D64</f>
        <v>1793360209.0280387</v>
      </c>
      <c r="E92" s="317">
        <f>'Fat Content'!E64</f>
        <v>71896636.528795242</v>
      </c>
      <c r="F92" s="318">
        <f>'Fat Content'!F64</f>
        <v>4.1764831784627747E-2</v>
      </c>
      <c r="G92" s="319">
        <f>'Fat Content'!G64</f>
        <v>92.795598355670663</v>
      </c>
      <c r="H92" s="320">
        <f>'Fat Content'!H64</f>
        <v>0.57147356965948859</v>
      </c>
      <c r="I92" s="321">
        <f>'Fat Content'!I64</f>
        <v>2.1316185199409912</v>
      </c>
      <c r="J92" s="319">
        <f>'Fat Content'!J64</f>
        <v>4.3374723977419372E-2</v>
      </c>
      <c r="K92" s="322">
        <f>'Fat Content'!K64</f>
        <v>2.0770910015995094E-2</v>
      </c>
      <c r="L92" s="323">
        <f>'Fat Content'!L64</f>
        <v>3822759834.4894147</v>
      </c>
      <c r="M92" s="324">
        <f>'Fat Content'!M64</f>
        <v>227924209.24058342</v>
      </c>
      <c r="N92" s="325">
        <f>'Fat Content'!N64</f>
        <v>6.3403235363454685E-2</v>
      </c>
      <c r="O92" s="326">
        <f>'Fat Content'!O64</f>
        <v>824364271.89632881</v>
      </c>
      <c r="P92" s="317">
        <f>'Fat Content'!P64</f>
        <v>40788897.548108339</v>
      </c>
      <c r="Q92" s="325">
        <f>'Fat Content'!Q64</f>
        <v>5.2054848688981102E-2</v>
      </c>
    </row>
    <row r="93" spans="2:17" ht="15" thickBot="1" x14ac:dyDescent="0.3">
      <c r="B93" s="438" t="s">
        <v>198</v>
      </c>
      <c r="C93" s="158" t="s">
        <v>198</v>
      </c>
      <c r="D93" s="163">
        <f>Flavors!D256</f>
        <v>1126011019.6178985</v>
      </c>
      <c r="E93" s="164">
        <f>Flavors!E256</f>
        <v>40636721.72278595</v>
      </c>
      <c r="F93" s="177">
        <f>Flavors!F256</f>
        <v>3.7440283781911492E-2</v>
      </c>
      <c r="G93" s="201">
        <f>Flavors!G256</f>
        <v>58.264293918483055</v>
      </c>
      <c r="H93" s="216">
        <f>Flavors!H256</f>
        <v>0.11743778531205606</v>
      </c>
      <c r="I93" s="197">
        <f>Flavors!I256</f>
        <v>1.9762626378957147</v>
      </c>
      <c r="J93" s="201">
        <f>Flavors!J256</f>
        <v>3.2768277241975508E-2</v>
      </c>
      <c r="K93" s="191">
        <f>Flavors!K256</f>
        <v>1.686049515006215E-2</v>
      </c>
      <c r="L93" s="192">
        <f>Flavors!L256</f>
        <v>2225293507.9297113</v>
      </c>
      <c r="M93" s="176">
        <f>Flavors!M256</f>
        <v>115874680.77204871</v>
      </c>
      <c r="N93" s="178">
        <f>Flavors!N256</f>
        <v>5.4932040655095556E-2</v>
      </c>
      <c r="O93" s="182">
        <f>Flavors!O256</f>
        <v>472645476.9748531</v>
      </c>
      <c r="P93" s="164">
        <f>Flavors!P256</f>
        <v>22735069.964713335</v>
      </c>
      <c r="Q93" s="178">
        <f>Flavors!Q256</f>
        <v>5.0532438482137509E-2</v>
      </c>
    </row>
    <row r="94" spans="2:17" x14ac:dyDescent="0.25">
      <c r="B94" s="439"/>
      <c r="C94" s="221" t="s">
        <v>31</v>
      </c>
      <c r="D94" s="327">
        <f>Flavors!D257</f>
        <v>82656472.925193191</v>
      </c>
      <c r="E94" s="328">
        <f>Flavors!E257</f>
        <v>8334137.7965087295</v>
      </c>
      <c r="F94" s="329">
        <f>Flavors!F257</f>
        <v>0.11213503695865708</v>
      </c>
      <c r="G94" s="330">
        <f>Flavors!G257</f>
        <v>4.2769750463124527</v>
      </c>
      <c r="H94" s="331">
        <f>Flavors!H257</f>
        <v>0.29529781607960182</v>
      </c>
      <c r="I94" s="332">
        <f>Flavors!I257</f>
        <v>2.6786398359268007</v>
      </c>
      <c r="J94" s="330">
        <f>Flavors!J257</f>
        <v>0.22853364209320226</v>
      </c>
      <c r="K94" s="333">
        <f>Flavors!K257</f>
        <v>9.3274994638343975E-2</v>
      </c>
      <c r="L94" s="334">
        <f>Flavors!L257</f>
        <v>221406921.07462752</v>
      </c>
      <c r="M94" s="335">
        <f>Flavors!M257</f>
        <v>39309307.435661286</v>
      </c>
      <c r="N94" s="336">
        <f>Flavors!N257</f>
        <v>0.21586942656809022</v>
      </c>
      <c r="O94" s="337">
        <f>Flavors!O257</f>
        <v>48643453.998972848</v>
      </c>
      <c r="P94" s="328">
        <f>Flavors!P257</f>
        <v>7924488.6382358372</v>
      </c>
      <c r="Q94" s="336">
        <f>Flavors!Q257</f>
        <v>0.19461419434485366</v>
      </c>
    </row>
    <row r="95" spans="2:17" x14ac:dyDescent="0.25">
      <c r="B95" s="439"/>
      <c r="C95" s="18" t="s">
        <v>199</v>
      </c>
      <c r="D95" s="286">
        <f>Flavors!D258</f>
        <v>15521949.36948581</v>
      </c>
      <c r="E95" s="287">
        <f>Flavors!E258</f>
        <v>468118.34626412392</v>
      </c>
      <c r="F95" s="288">
        <f>Flavors!F258</f>
        <v>3.1096293398140018E-2</v>
      </c>
      <c r="G95" s="289">
        <f>Flavors!G258</f>
        <v>0.80316746860827837</v>
      </c>
      <c r="H95" s="290">
        <f>Flavors!H258</f>
        <v>-3.3127921256344006E-3</v>
      </c>
      <c r="I95" s="291">
        <f>Flavors!I258</f>
        <v>1.9780429353959645</v>
      </c>
      <c r="J95" s="289">
        <f>Flavors!J258</f>
        <v>-4.5586087081799231E-2</v>
      </c>
      <c r="K95" s="292">
        <f>Flavors!K258</f>
        <v>-2.2526899236690576E-2</v>
      </c>
      <c r="L95" s="293">
        <f>Flavors!L258</f>
        <v>30703082.293885253</v>
      </c>
      <c r="M95" s="294">
        <f>Flavors!M258</f>
        <v>239712.93581771478</v>
      </c>
      <c r="N95" s="295">
        <f>Flavors!N258</f>
        <v>7.8688910934348825E-3</v>
      </c>
      <c r="O95" s="296">
        <f>Flavors!O258</f>
        <v>7801715.5492514428</v>
      </c>
      <c r="P95" s="287">
        <f>Flavors!P258</f>
        <v>200858.73793496937</v>
      </c>
      <c r="Q95" s="295">
        <f>Flavors!Q258</f>
        <v>2.6425802106404963E-2</v>
      </c>
    </row>
    <row r="96" spans="2:17" x14ac:dyDescent="0.25">
      <c r="B96" s="439"/>
      <c r="C96" s="18" t="s">
        <v>200</v>
      </c>
      <c r="D96" s="286">
        <f>Flavors!D259</f>
        <v>146174466.23504156</v>
      </c>
      <c r="E96" s="287">
        <f>Flavors!E259</f>
        <v>10608460.212718487</v>
      </c>
      <c r="F96" s="288">
        <f>Flavors!F259</f>
        <v>7.8253099903021692E-2</v>
      </c>
      <c r="G96" s="289">
        <f>Flavors!G259</f>
        <v>7.5636489481123554</v>
      </c>
      <c r="H96" s="290">
        <f>Flavors!H259</f>
        <v>0.30095895811005047</v>
      </c>
      <c r="I96" s="291">
        <f>Flavors!I259</f>
        <v>2.1831992398355813</v>
      </c>
      <c r="J96" s="289">
        <f>Flavors!J259</f>
        <v>-3.0766270701239939E-2</v>
      </c>
      <c r="K96" s="292">
        <f>Flavors!K259</f>
        <v>-1.3896454373302333E-2</v>
      </c>
      <c r="L96" s="293">
        <f>Flavors!L259</f>
        <v>319127983.56771457</v>
      </c>
      <c r="M96" s="294">
        <f>Flavors!M259</f>
        <v>18989521.833064318</v>
      </c>
      <c r="N96" s="295">
        <f>Flavors!N259</f>
        <v>6.3269204897347622E-2</v>
      </c>
      <c r="O96" s="296">
        <f>Flavors!O259</f>
        <v>62946223.253867939</v>
      </c>
      <c r="P96" s="287">
        <f>Flavors!P259</f>
        <v>4041645.2078609243</v>
      </c>
      <c r="Q96" s="295">
        <f>Flavors!Q259</f>
        <v>6.8613431110638376E-2</v>
      </c>
    </row>
    <row r="97" spans="2:17" x14ac:dyDescent="0.25">
      <c r="B97" s="439"/>
      <c r="C97" s="18" t="s">
        <v>201</v>
      </c>
      <c r="D97" s="286">
        <f>Flavors!D260</f>
        <v>24209437.308468726</v>
      </c>
      <c r="E97" s="287">
        <f>Flavors!E260</f>
        <v>547248.20231711492</v>
      </c>
      <c r="F97" s="288">
        <f>Flavors!F260</f>
        <v>2.3127539039692793E-2</v>
      </c>
      <c r="G97" s="289">
        <f>Flavors!G260</f>
        <v>1.2526926880523486</v>
      </c>
      <c r="H97" s="290">
        <f>Flavors!H260</f>
        <v>-1.4963924435673626E-2</v>
      </c>
      <c r="I97" s="291">
        <f>Flavors!I260</f>
        <v>1.9894604034332815</v>
      </c>
      <c r="J97" s="289">
        <f>Flavors!J260</f>
        <v>-0.14442097149755262</v>
      </c>
      <c r="K97" s="292">
        <f>Flavors!K260</f>
        <v>-6.7679943784238597E-2</v>
      </c>
      <c r="L97" s="293">
        <f>Flavors!L260</f>
        <v>48163716.914598927</v>
      </c>
      <c r="M97" s="294">
        <f>Flavors!M260</f>
        <v>-2328587.7091092765</v>
      </c>
      <c r="N97" s="295">
        <f>Flavors!N260</f>
        <v>-4.6117675286620002E-2</v>
      </c>
      <c r="O97" s="296">
        <f>Flavors!O260</f>
        <v>12456980.921331499</v>
      </c>
      <c r="P97" s="287">
        <f>Flavors!P260</f>
        <v>-350122.97863725573</v>
      </c>
      <c r="Q97" s="295">
        <f>Flavors!Q260</f>
        <v>-2.7338185226880991E-2</v>
      </c>
    </row>
    <row r="98" spans="2:17" x14ac:dyDescent="0.25">
      <c r="B98" s="439"/>
      <c r="C98" s="18" t="s">
        <v>202</v>
      </c>
      <c r="D98" s="286">
        <f>Flavors!D261</f>
        <v>5279193.9159344789</v>
      </c>
      <c r="E98" s="287">
        <f>Flavors!E261</f>
        <v>-3983856.2835661937</v>
      </c>
      <c r="F98" s="288">
        <f>Flavors!F261</f>
        <v>-0.43008039444511964</v>
      </c>
      <c r="G98" s="289">
        <f>Flavors!G261</f>
        <v>0.27316651490235977</v>
      </c>
      <c r="H98" s="290">
        <f>Flavors!H261</f>
        <v>-0.22308371725189108</v>
      </c>
      <c r="I98" s="291">
        <f>Flavors!I261</f>
        <v>2.2189300001109213</v>
      </c>
      <c r="J98" s="289">
        <f>Flavors!J261</f>
        <v>0.10575636276486611</v>
      </c>
      <c r="K98" s="292">
        <f>Flavors!K261</f>
        <v>5.0046224737918851E-2</v>
      </c>
      <c r="L98" s="293">
        <f>Flavors!L261</f>
        <v>11714161.756470069</v>
      </c>
      <c r="M98" s="294">
        <f>Flavors!M261</f>
        <v>-7860271.7265278697</v>
      </c>
      <c r="N98" s="295">
        <f>Flavors!N261</f>
        <v>-0.40155806978297404</v>
      </c>
      <c r="O98" s="296">
        <f>Flavors!O261</f>
        <v>2990244.9583324315</v>
      </c>
      <c r="P98" s="287">
        <f>Flavors!P261</f>
        <v>-2005176.3389632544</v>
      </c>
      <c r="Q98" s="295">
        <f>Flavors!Q261</f>
        <v>-0.40140284865438153</v>
      </c>
    </row>
    <row r="99" spans="2:17" x14ac:dyDescent="0.25">
      <c r="B99" s="439"/>
      <c r="C99" s="18" t="s">
        <v>203</v>
      </c>
      <c r="D99" s="286">
        <f>Flavors!D262</f>
        <v>15591778.129444715</v>
      </c>
      <c r="E99" s="287">
        <f>Flavors!E262</f>
        <v>3966500.3201599587</v>
      </c>
      <c r="F99" s="288">
        <f>Flavors!F262</f>
        <v>0.34119617485545467</v>
      </c>
      <c r="G99" s="289">
        <f>Flavors!G262</f>
        <v>0.80678068670590353</v>
      </c>
      <c r="H99" s="290">
        <f>Flavors!H262</f>
        <v>0.18397861962586082</v>
      </c>
      <c r="I99" s="291">
        <f>Flavors!I262</f>
        <v>1.969248766069966</v>
      </c>
      <c r="J99" s="289">
        <f>Flavors!J262</f>
        <v>-5.5246782058658628E-2</v>
      </c>
      <c r="K99" s="292">
        <f>Flavors!K262</f>
        <v>-2.7289159568529005E-2</v>
      </c>
      <c r="L99" s="293">
        <f>Flavors!L262</f>
        <v>30704089.842245687</v>
      </c>
      <c r="M99" s="294">
        <f>Flavors!M262</f>
        <v>7168766.671590209</v>
      </c>
      <c r="N99" s="295">
        <f>Flavors!N262</f>
        <v>0.30459605842712351</v>
      </c>
      <c r="O99" s="296">
        <f>Flavors!O262</f>
        <v>7795905.0647224188</v>
      </c>
      <c r="P99" s="287">
        <f>Flavors!P262</f>
        <v>1945136.4111975506</v>
      </c>
      <c r="Q99" s="295">
        <f>Flavors!Q262</f>
        <v>0.33245826768858466</v>
      </c>
    </row>
    <row r="100" spans="2:17" x14ac:dyDescent="0.25">
      <c r="B100" s="439"/>
      <c r="C100" s="18" t="s">
        <v>204</v>
      </c>
      <c r="D100" s="286">
        <f>Flavors!D263</f>
        <v>137526991.11846495</v>
      </c>
      <c r="E100" s="287">
        <f>Flavors!E263</f>
        <v>719847.33298426867</v>
      </c>
      <c r="F100" s="288">
        <f>Flavors!F263</f>
        <v>5.2617671348582449E-3</v>
      </c>
      <c r="G100" s="289">
        <f>Flavors!G263</f>
        <v>7.1161941514302045</v>
      </c>
      <c r="H100" s="290">
        <f>Flavors!H263</f>
        <v>-0.21298742501903156</v>
      </c>
      <c r="I100" s="291">
        <f>Flavors!I263</f>
        <v>1.7869505751063095</v>
      </c>
      <c r="J100" s="289">
        <f>Flavors!J263</f>
        <v>-2.3240913760405268E-2</v>
      </c>
      <c r="K100" s="292">
        <f>Flavors!K263</f>
        <v>-1.2838925551989769E-2</v>
      </c>
      <c r="L100" s="293">
        <f>Flavors!L263</f>
        <v>245753935.87178126</v>
      </c>
      <c r="M100" s="294">
        <f>Flavors!M263</f>
        <v>-1893191.4248607457</v>
      </c>
      <c r="N100" s="295">
        <f>Flavors!N263</f>
        <v>-7.6447138536479059E-3</v>
      </c>
      <c r="O100" s="296">
        <f>Flavors!O263</f>
        <v>53296358.229312852</v>
      </c>
      <c r="P100" s="287">
        <f>Flavors!P263</f>
        <v>418367.57936745137</v>
      </c>
      <c r="Q100" s="295">
        <f>Flavors!Q263</f>
        <v>7.9119417024951441E-3</v>
      </c>
    </row>
    <row r="101" spans="2:17" x14ac:dyDescent="0.25">
      <c r="B101" s="439"/>
      <c r="C101" s="18" t="s">
        <v>205</v>
      </c>
      <c r="D101" s="286">
        <f>Flavors!D264</f>
        <v>3852655.0757763386</v>
      </c>
      <c r="E101" s="287">
        <f>Flavors!E264</f>
        <v>272124.23243142525</v>
      </c>
      <c r="F101" s="288">
        <f>Flavors!F264</f>
        <v>7.6001085966685381E-2</v>
      </c>
      <c r="G101" s="289">
        <f>Flavors!G264</f>
        <v>0.19935171485066</v>
      </c>
      <c r="H101" s="290">
        <f>Flavors!H264</f>
        <v>7.5316098121328834E-3</v>
      </c>
      <c r="I101" s="291">
        <f>Flavors!I264</f>
        <v>2.1668746895837274</v>
      </c>
      <c r="J101" s="289">
        <f>Flavors!J264</f>
        <v>0.14477149793316002</v>
      </c>
      <c r="K101" s="292">
        <f>Flavors!K264</f>
        <v>7.1594515319956767E-2</v>
      </c>
      <c r="L101" s="293">
        <f>Flavors!L264</f>
        <v>8348220.7713960251</v>
      </c>
      <c r="M101" s="294">
        <f>Flavors!M264</f>
        <v>1108017.9252649788</v>
      </c>
      <c r="N101" s="295">
        <f>Flavors!N264</f>
        <v>0.15303686220021739</v>
      </c>
      <c r="O101" s="296">
        <f>Flavors!O264</f>
        <v>1946130.6281563044</v>
      </c>
      <c r="P101" s="287">
        <f>Flavors!P264</f>
        <v>182972.58026574575</v>
      </c>
      <c r="Q101" s="295">
        <f>Flavors!Q264</f>
        <v>0.10377548427076862</v>
      </c>
    </row>
    <row r="102" spans="2:17" x14ac:dyDescent="0.25">
      <c r="B102" s="439"/>
      <c r="C102" s="18" t="s">
        <v>206</v>
      </c>
      <c r="D102" s="286">
        <f>Flavors!D265</f>
        <v>66699.566288232803</v>
      </c>
      <c r="E102" s="287">
        <f>Flavors!E265</f>
        <v>-2435151.0115605714</v>
      </c>
      <c r="F102" s="288">
        <f>Flavors!F265</f>
        <v>-0.97333990811490279</v>
      </c>
      <c r="G102" s="289">
        <f>Flavors!G265</f>
        <v>3.4513011566900008E-3</v>
      </c>
      <c r="H102" s="290">
        <f>Flavors!H265</f>
        <v>-0.13058056775616997</v>
      </c>
      <c r="I102" s="291">
        <f>Flavors!I265</f>
        <v>1.7406436158061287</v>
      </c>
      <c r="J102" s="289">
        <f>Flavors!J265</f>
        <v>-0.26743646539280697</v>
      </c>
      <c r="K102" s="292">
        <f>Flavors!K265</f>
        <v>-0.13318017936472559</v>
      </c>
      <c r="L102" s="293">
        <f>Flavors!L265</f>
        <v>116100.17423665011</v>
      </c>
      <c r="M102" s="294">
        <f>Flavors!M265</f>
        <v>-4907816.1372775808</v>
      </c>
      <c r="N102" s="295">
        <f>Flavors!N265</f>
        <v>-0.9768905039340402</v>
      </c>
      <c r="O102" s="296">
        <f>Flavors!O265</f>
        <v>33349.783144116402</v>
      </c>
      <c r="P102" s="287">
        <f>Flavors!P265</f>
        <v>-1217575.5057802857</v>
      </c>
      <c r="Q102" s="295">
        <f>Flavors!Q265</f>
        <v>-0.97333990811490279</v>
      </c>
    </row>
    <row r="103" spans="2:17" x14ac:dyDescent="0.25">
      <c r="B103" s="439"/>
      <c r="C103" s="18" t="s">
        <v>207</v>
      </c>
      <c r="D103" s="286">
        <f>Flavors!D266</f>
        <v>204521.07119635781</v>
      </c>
      <c r="E103" s="287">
        <f>Flavors!E266</f>
        <v>59301.016844430153</v>
      </c>
      <c r="F103" s="288">
        <f>Flavors!F266</f>
        <v>0.40835280711794464</v>
      </c>
      <c r="G103" s="289">
        <f>Flavors!G266</f>
        <v>1.0582734624347875E-2</v>
      </c>
      <c r="H103" s="290">
        <f>Flavors!H266</f>
        <v>2.8028474237493366E-3</v>
      </c>
      <c r="I103" s="291">
        <f>Flavors!I266</f>
        <v>4.3021806094874071</v>
      </c>
      <c r="J103" s="289">
        <f>Flavors!J266</f>
        <v>1.4860114205260309</v>
      </c>
      <c r="K103" s="292">
        <f>Flavors!K266</f>
        <v>0.52767121604440348</v>
      </c>
      <c r="L103" s="293">
        <f>Flavors!L266</f>
        <v>879886.58673256403</v>
      </c>
      <c r="M103" s="294">
        <f>Flavors!M266</f>
        <v>470922.34404736897</v>
      </c>
      <c r="N103" s="295">
        <f>Flavors!N266</f>
        <v>1.1515000454694198</v>
      </c>
      <c r="O103" s="296">
        <f>Flavors!O266</f>
        <v>109092.01335203648</v>
      </c>
      <c r="P103" s="287">
        <f>Flavors!P266</f>
        <v>17614.813760271325</v>
      </c>
      <c r="Q103" s="295">
        <f>Flavors!Q266</f>
        <v>0.19255960872087108</v>
      </c>
    </row>
    <row r="104" spans="2:17" x14ac:dyDescent="0.25">
      <c r="B104" s="439"/>
      <c r="C104" s="18" t="s">
        <v>208</v>
      </c>
      <c r="D104" s="286">
        <f>Flavors!D267</f>
        <v>21637436.28184193</v>
      </c>
      <c r="E104" s="287">
        <f>Flavors!E267</f>
        <v>1062327.0253132954</v>
      </c>
      <c r="F104" s="288">
        <f>Flavors!F267</f>
        <v>5.1631659014214529E-2</v>
      </c>
      <c r="G104" s="289">
        <f>Flavors!G267</f>
        <v>1.1196071132549761</v>
      </c>
      <c r="H104" s="290">
        <f>Flavors!H267</f>
        <v>1.7334910767959011E-2</v>
      </c>
      <c r="I104" s="291">
        <f>Flavors!I267</f>
        <v>2.1748137112822099</v>
      </c>
      <c r="J104" s="289">
        <f>Flavors!J267</f>
        <v>6.731404661754059E-2</v>
      </c>
      <c r="K104" s="292">
        <f>Flavors!K267</f>
        <v>3.1940240725139631E-2</v>
      </c>
      <c r="L104" s="293">
        <f>Flavors!L267</f>
        <v>47057393.102744989</v>
      </c>
      <c r="M104" s="294">
        <f>Flavors!M267</f>
        <v>3695357.2441719547</v>
      </c>
      <c r="N104" s="295">
        <f>Flavors!N267</f>
        <v>8.5221027357306425E-2</v>
      </c>
      <c r="O104" s="296">
        <f>Flavors!O267</f>
        <v>11444310.556720546</v>
      </c>
      <c r="P104" s="287">
        <f>Flavors!P267</f>
        <v>760747.59130012617</v>
      </c>
      <c r="Q104" s="295">
        <f>Flavors!Q267</f>
        <v>7.1207292338936412E-2</v>
      </c>
    </row>
    <row r="105" spans="2:17" x14ac:dyDescent="0.25">
      <c r="B105" s="439"/>
      <c r="C105" s="18" t="s">
        <v>209</v>
      </c>
      <c r="D105" s="286">
        <f>Flavors!D268</f>
        <v>782371434.07501447</v>
      </c>
      <c r="E105" s="287">
        <f>Flavors!E268</f>
        <v>24799182.317814827</v>
      </c>
      <c r="F105" s="288">
        <f>Flavors!F268</f>
        <v>3.2735072146970495E-2</v>
      </c>
      <c r="G105" s="289">
        <f>Flavors!G268</f>
        <v>40.483013393457156</v>
      </c>
      <c r="H105" s="290">
        <f>Flavors!H268</f>
        <v>-0.10247386088098409</v>
      </c>
      <c r="I105" s="291">
        <f>Flavors!I268</f>
        <v>2.2508304606913945</v>
      </c>
      <c r="J105" s="289">
        <f>Flavors!J268</f>
        <v>7.9176897697026405E-2</v>
      </c>
      <c r="K105" s="292">
        <f>Flavors!K268</f>
        <v>3.6459267281957232E-2</v>
      </c>
      <c r="L105" s="293">
        <f>Flavors!L268</f>
        <v>1760985455.3908517</v>
      </c>
      <c r="M105" s="294">
        <f>Flavors!M268</f>
        <v>115800975.63666272</v>
      </c>
      <c r="N105" s="295">
        <f>Flavors!N268</f>
        <v>7.0387836173828253E-2</v>
      </c>
      <c r="O105" s="296">
        <f>Flavors!O268</f>
        <v>399647767.97955251</v>
      </c>
      <c r="P105" s="287">
        <f>Flavors!P268</f>
        <v>16349668.46338582</v>
      </c>
      <c r="Q105" s="295">
        <f>Flavors!Q268</f>
        <v>4.2655229660736232E-2</v>
      </c>
    </row>
    <row r="106" spans="2:17" x14ac:dyDescent="0.25">
      <c r="B106" s="439"/>
      <c r="C106" s="18" t="s">
        <v>210</v>
      </c>
      <c r="D106" s="286">
        <f>Flavors!D269</f>
        <v>26934483.137065522</v>
      </c>
      <c r="E106" s="287">
        <f>Flavors!E269</f>
        <v>1698337.9853966832</v>
      </c>
      <c r="F106" s="288">
        <f>Flavors!F269</f>
        <v>6.7297837097928317E-2</v>
      </c>
      <c r="G106" s="289">
        <f>Flavors!G269</f>
        <v>1.3936974103263615</v>
      </c>
      <c r="H106" s="290">
        <f>Flavors!H269</f>
        <v>4.1719107232515373E-2</v>
      </c>
      <c r="I106" s="291">
        <f>Flavors!I269</f>
        <v>2.41391254519933</v>
      </c>
      <c r="J106" s="289">
        <f>Flavors!J269</f>
        <v>0.1032036093518891</v>
      </c>
      <c r="K106" s="292">
        <f>Flavors!K269</f>
        <v>4.466318009630222E-2</v>
      </c>
      <c r="L106" s="293">
        <f>Flavors!L269</f>
        <v>65017486.743022271</v>
      </c>
      <c r="M106" s="294">
        <f>Flavors!M269</f>
        <v>6704100.6347180158</v>
      </c>
      <c r="N106" s="295">
        <f>Flavors!N269</f>
        <v>0.11496675261262701</v>
      </c>
      <c r="O106" s="296">
        <f>Flavors!O269</f>
        <v>14598229.951948168</v>
      </c>
      <c r="P106" s="287">
        <f>Flavors!P269</f>
        <v>1063387.1476358511</v>
      </c>
      <c r="Q106" s="295">
        <f>Flavors!Q269</f>
        <v>7.8566641889409081E-2</v>
      </c>
    </row>
    <row r="107" spans="2:17" x14ac:dyDescent="0.25">
      <c r="B107" s="439"/>
      <c r="C107" s="18" t="s">
        <v>211</v>
      </c>
      <c r="D107" s="286">
        <f>Flavors!D270</f>
        <v>52</v>
      </c>
      <c r="E107" s="287">
        <f>Flavors!E270</f>
        <v>-682</v>
      </c>
      <c r="F107" s="288">
        <f>Flavors!F270</f>
        <v>-0.92915531335149859</v>
      </c>
      <c r="G107" s="289">
        <f>Flavors!G270</f>
        <v>2.6906870634261064E-6</v>
      </c>
      <c r="H107" s="290">
        <f>Flavors!H270</f>
        <v>-3.6631961800212243E-5</v>
      </c>
      <c r="I107" s="291">
        <f>Flavors!I270</f>
        <v>2.2659615384618519</v>
      </c>
      <c r="J107" s="289">
        <f>Flavors!J270</f>
        <v>0.25925854118603775</v>
      </c>
      <c r="K107" s="292">
        <f>Flavors!K270</f>
        <v>0.12919626947186125</v>
      </c>
      <c r="L107" s="293">
        <f>Flavors!L270</f>
        <v>117.8300000000163</v>
      </c>
      <c r="M107" s="294">
        <f>Flavors!M270</f>
        <v>-1355.0900000004312</v>
      </c>
      <c r="N107" s="295">
        <f>Flavors!N270</f>
        <v>-0.9200024441246093</v>
      </c>
      <c r="O107" s="296">
        <f>Flavors!O270</f>
        <v>26</v>
      </c>
      <c r="P107" s="287">
        <f>Flavors!P270</f>
        <v>-341</v>
      </c>
      <c r="Q107" s="295">
        <f>Flavors!Q270</f>
        <v>-0.92915531335149859</v>
      </c>
    </row>
    <row r="108" spans="2:17" x14ac:dyDescent="0.25">
      <c r="B108" s="439"/>
      <c r="C108" s="18" t="s">
        <v>212</v>
      </c>
      <c r="D108" s="286">
        <f>Flavors!D271</f>
        <v>181836854.1169939</v>
      </c>
      <c r="E108" s="287">
        <f>Flavors!E271</f>
        <v>21922866.735828042</v>
      </c>
      <c r="F108" s="288">
        <f>Flavors!F271</f>
        <v>0.1370916146539039</v>
      </c>
      <c r="G108" s="289">
        <f>Flavors!G271</f>
        <v>9.4089629043595302</v>
      </c>
      <c r="H108" s="290">
        <f>Flavors!H271</f>
        <v>0.84187629104361861</v>
      </c>
      <c r="I108" s="291">
        <f>Flavors!I271</f>
        <v>2.0645288120983589</v>
      </c>
      <c r="J108" s="289">
        <f>Flavors!J271</f>
        <v>4.4089394507964563E-2</v>
      </c>
      <c r="K108" s="292">
        <f>Flavors!K271</f>
        <v>2.1821685977868231E-2</v>
      </c>
      <c r="L108" s="293">
        <f>Flavors!L271</f>
        <v>375407424.42586005</v>
      </c>
      <c r="M108" s="294">
        <f>Flavors!M271</f>
        <v>52310900.896899641</v>
      </c>
      <c r="N108" s="295">
        <f>Flavors!N271</f>
        <v>0.16190487079694874</v>
      </c>
      <c r="O108" s="296">
        <f>Flavors!O271</f>
        <v>80533479.159549773</v>
      </c>
      <c r="P108" s="287">
        <f>Flavors!P271</f>
        <v>8708357.1174536645</v>
      </c>
      <c r="Q108" s="295">
        <f>Flavors!Q271</f>
        <v>0.12124388890491225</v>
      </c>
    </row>
    <row r="109" spans="2:17" x14ac:dyDescent="0.25">
      <c r="B109" s="439"/>
      <c r="C109" s="18" t="s">
        <v>213</v>
      </c>
      <c r="D109" s="286">
        <f>Flavors!D272</f>
        <v>2212097.4482851028</v>
      </c>
      <c r="E109" s="287">
        <f>Flavors!E272</f>
        <v>2187913.953471899</v>
      </c>
      <c r="F109" s="288">
        <f>Flavors!F272</f>
        <v>90.471371915912343</v>
      </c>
      <c r="G109" s="289">
        <f>Flavors!G272</f>
        <v>0.11446273052189666</v>
      </c>
      <c r="H109" s="290">
        <f>Flavors!H272</f>
        <v>0.11316714595127646</v>
      </c>
      <c r="I109" s="291">
        <f>Flavors!I272</f>
        <v>1.9561638830262711</v>
      </c>
      <c r="J109" s="289">
        <f>Flavors!J272</f>
        <v>0.3092474014580322</v>
      </c>
      <c r="K109" s="292">
        <f>Flavors!K272</f>
        <v>0.18777357863560779</v>
      </c>
      <c r="L109" s="293">
        <f>Flavors!L272</f>
        <v>4327225.1340698926</v>
      </c>
      <c r="M109" s="294">
        <f>Flavors!M272</f>
        <v>4287396.9378801072</v>
      </c>
      <c r="N109" s="295">
        <f>Flavors!N272</f>
        <v>107.64727876327183</v>
      </c>
      <c r="O109" s="296">
        <f>Flavors!O272</f>
        <v>1106048.7241425514</v>
      </c>
      <c r="P109" s="287">
        <f>Flavors!P272</f>
        <v>1093956.9767359495</v>
      </c>
      <c r="Q109" s="295">
        <f>Flavors!Q272</f>
        <v>90.471371915912343</v>
      </c>
    </row>
    <row r="110" spans="2:17" x14ac:dyDescent="0.25">
      <c r="B110" s="439"/>
      <c r="C110" s="18" t="s">
        <v>214</v>
      </c>
      <c r="D110" s="286">
        <f>Flavors!D273</f>
        <v>475560700.12382948</v>
      </c>
      <c r="E110" s="287">
        <f>Flavors!E273</f>
        <v>912211.92415928841</v>
      </c>
      <c r="F110" s="288">
        <f>Flavors!F273</f>
        <v>1.9218683864754007E-3</v>
      </c>
      <c r="G110" s="289">
        <f>Flavors!G273</f>
        <v>24.607404301866346</v>
      </c>
      <c r="H110" s="290">
        <f>Flavors!H273</f>
        <v>-0.82098239449934951</v>
      </c>
      <c r="I110" s="291">
        <f>Flavors!I273</f>
        <v>1.7632572081380442</v>
      </c>
      <c r="J110" s="289">
        <f>Flavors!J273</f>
        <v>1.8639110279470295E-3</v>
      </c>
      <c r="K110" s="292">
        <f>Flavors!K273</f>
        <v>1.0582026348147982E-3</v>
      </c>
      <c r="L110" s="293">
        <f>Flavors!L273</f>
        <v>838535832.40051723</v>
      </c>
      <c r="M110" s="294">
        <f>Flavors!M273</f>
        <v>2493166.8021770716</v>
      </c>
      <c r="N110" s="295">
        <f>Flavors!N273</f>
        <v>2.9821047474805113E-3</v>
      </c>
      <c r="O110" s="296">
        <f>Flavors!O273</f>
        <v>173218184.84251025</v>
      </c>
      <c r="P110" s="287">
        <f>Flavors!P273</f>
        <v>965105.68532216549</v>
      </c>
      <c r="Q110" s="295">
        <f>Flavors!Q273</f>
        <v>5.6028356070283447E-3</v>
      </c>
    </row>
    <row r="111" spans="2:17" ht="15" thickBot="1" x14ac:dyDescent="0.3">
      <c r="B111" s="439"/>
      <c r="C111" s="21" t="s">
        <v>215</v>
      </c>
      <c r="D111" s="338">
        <f>Flavors!D274</f>
        <v>10954669.103117779</v>
      </c>
      <c r="E111" s="339">
        <f>Flavors!E274</f>
        <v>-5155735.864103578</v>
      </c>
      <c r="F111" s="340">
        <f>Flavors!F274</f>
        <v>-0.32002521814898943</v>
      </c>
      <c r="G111" s="341">
        <f>Flavors!G274</f>
        <v>0.56683820076678215</v>
      </c>
      <c r="H111" s="342">
        <f>Flavors!H274</f>
        <v>-0.29624599211749647</v>
      </c>
      <c r="I111" s="343">
        <f>Flavors!I274</f>
        <v>2.3910942546819887</v>
      </c>
      <c r="J111" s="341">
        <f>Flavors!J274</f>
        <v>0.37789204586270486</v>
      </c>
      <c r="K111" s="344">
        <f>Flavors!K274</f>
        <v>0.1877069497575872</v>
      </c>
      <c r="L111" s="345">
        <f>Flavors!L274</f>
        <v>26193646.354407214</v>
      </c>
      <c r="M111" s="346">
        <f>Flavors!M274</f>
        <v>-6239856.5105759837</v>
      </c>
      <c r="N111" s="347">
        <f>Flavors!N274</f>
        <v>-0.19238922593565555</v>
      </c>
      <c r="O111" s="348">
        <f>Flavors!O274</f>
        <v>6182724.2608695328</v>
      </c>
      <c r="P111" s="339">
        <f>Flavors!P274</f>
        <v>-1364475.6776137697</v>
      </c>
      <c r="Q111" s="347">
        <f>Flavors!Q274</f>
        <v>-0.18079230558823342</v>
      </c>
    </row>
    <row r="112" spans="2:17" x14ac:dyDescent="0.25">
      <c r="B112" s="438" t="s">
        <v>285</v>
      </c>
      <c r="C112" s="24" t="s">
        <v>286</v>
      </c>
      <c r="D112" s="183">
        <f>'NB vs PL'!D35</f>
        <v>1262629042.0580788</v>
      </c>
      <c r="E112" s="23">
        <f>'NB vs PL'!E35</f>
        <v>35146323.208020687</v>
      </c>
      <c r="F112" s="194">
        <f>'NB vs PL'!F35</f>
        <v>2.8632845634638991E-2</v>
      </c>
      <c r="G112" s="202">
        <f>'NB vs PL'!G35</f>
        <v>65.333454410995614</v>
      </c>
      <c r="H112" s="217">
        <f>'NB vs PL'!H35</f>
        <v>-0.42658910334357358</v>
      </c>
      <c r="I112" s="198">
        <f>'NB vs PL'!I35</f>
        <v>2.1413489279747751</v>
      </c>
      <c r="J112" s="202">
        <f>'NB vs PL'!J35</f>
        <v>6.7850947104349135E-2</v>
      </c>
      <c r="K112" s="205">
        <f>'NB vs PL'!K35</f>
        <v>3.2722938594744247E-2</v>
      </c>
      <c r="L112" s="207">
        <f>'NB vs PL'!L35</f>
        <v>2703729345.6408844</v>
      </c>
      <c r="M112" s="211">
        <f>'NB vs PL'!M35</f>
        <v>158546406.55194807</v>
      </c>
      <c r="N112" s="209">
        <f>'NB vs PL'!N35</f>
        <v>6.2292735078878343E-2</v>
      </c>
      <c r="O112" s="22">
        <f>'NB vs PL'!O35</f>
        <v>544751624.16454732</v>
      </c>
      <c r="P112" s="23">
        <f>'NB vs PL'!P35</f>
        <v>25592684.640258253</v>
      </c>
      <c r="Q112" s="209">
        <v>-2.7566905262214909E-2</v>
      </c>
    </row>
    <row r="113" spans="2:17" ht="15" thickBot="1" x14ac:dyDescent="0.3">
      <c r="B113" s="440"/>
      <c r="C113" s="25" t="s">
        <v>197</v>
      </c>
      <c r="D113" s="184">
        <f>'NB vs PL'!D36</f>
        <v>669962848.9433043</v>
      </c>
      <c r="E113" s="17">
        <f>'NB vs PL'!E36</f>
        <v>30836829.034903526</v>
      </c>
      <c r="F113" s="195">
        <f>'NB vs PL'!F36</f>
        <v>4.8248433132675531E-2</v>
      </c>
      <c r="G113" s="203">
        <f>'NB vs PL'!G36</f>
        <v>34.666545588997089</v>
      </c>
      <c r="H113" s="218">
        <f>'NB vs PL'!H36</f>
        <v>0.42658910333934585</v>
      </c>
      <c r="I113" s="199">
        <f>'NB vs PL'!I36</f>
        <v>1.9848638185698275</v>
      </c>
      <c r="J113" s="203">
        <f>'NB vs PL'!J36</f>
        <v>1.3558265046567097E-2</v>
      </c>
      <c r="K113" s="206">
        <f>'NB vs PL'!K36</f>
        <v>6.8778099987263676E-3</v>
      </c>
      <c r="L113" s="208">
        <f>'NB vs PL'!L36</f>
        <v>1329785018.6535275</v>
      </c>
      <c r="M113" s="212">
        <f>'NB vs PL'!M36</f>
        <v>69872346.206879139</v>
      </c>
      <c r="N113" s="210">
        <f>'NB vs PL'!N36</f>
        <v>5.5458086687224684E-2</v>
      </c>
      <c r="O113" s="16">
        <f>'NB vs PL'!O36</f>
        <v>339672495.98580056</v>
      </c>
      <c r="P113" s="17">
        <f>'NB vs PL'!P36</f>
        <v>12815825.083814204</v>
      </c>
      <c r="Q113" s="210">
        <v>3.2952423330172877E-2</v>
      </c>
    </row>
    <row r="114" spans="2:17" x14ac:dyDescent="0.25">
      <c r="B114" s="439" t="s">
        <v>287</v>
      </c>
      <c r="C114" s="13" t="s">
        <v>39</v>
      </c>
      <c r="D114" s="162">
        <f>Size!D100</f>
        <v>39262987.166035891</v>
      </c>
      <c r="E114" s="32">
        <f>Size!E100</f>
        <v>12815250.205392674</v>
      </c>
      <c r="F114" s="196">
        <f>Size!F100</f>
        <v>0.48454997206237349</v>
      </c>
      <c r="G114" s="204">
        <f>Size!G100</f>
        <v>2.0316233007522686</v>
      </c>
      <c r="H114" s="219">
        <f>Size!H100</f>
        <v>0.61473627930643371</v>
      </c>
      <c r="I114" s="200">
        <f>Size!I100</f>
        <v>3.4821459428920569</v>
      </c>
      <c r="J114" s="204">
        <f>Size!J100</f>
        <v>0.20446107729932761</v>
      </c>
      <c r="K114" s="186">
        <f>Size!K100</f>
        <v>6.2379724007528503E-2</v>
      </c>
      <c r="L114" s="187">
        <f>Size!L100</f>
        <v>136719451.46603477</v>
      </c>
      <c r="M114" s="188">
        <f>Size!M100</f>
        <v>50032104.300957054</v>
      </c>
      <c r="N114" s="189">
        <f>Size!N100</f>
        <v>0.57715578959500857</v>
      </c>
      <c r="O114" s="31">
        <f>Size!O100</f>
        <v>26405216.158502966</v>
      </c>
      <c r="P114" s="32">
        <f>Size!P100</f>
        <v>8584844.9591236264</v>
      </c>
      <c r="Q114" s="189">
        <f>Size!Q100</f>
        <v>0.48174332975862061</v>
      </c>
    </row>
    <row r="115" spans="2:17" x14ac:dyDescent="0.25">
      <c r="B115" s="439"/>
      <c r="C115" s="18" t="s">
        <v>234</v>
      </c>
      <c r="D115" s="27">
        <f>Size!D101</f>
        <v>953208664.27206159</v>
      </c>
      <c r="E115" s="309">
        <f>Size!E101</f>
        <v>31558561.941737056</v>
      </c>
      <c r="F115" s="310">
        <f>Size!F101</f>
        <v>3.424136975837528E-2</v>
      </c>
      <c r="G115" s="311">
        <f>Size!G101</f>
        <v>49.322811955817564</v>
      </c>
      <c r="H115" s="215">
        <f>Size!H101</f>
        <v>-5.2832933925898828E-2</v>
      </c>
      <c r="I115" s="312">
        <f>Size!I101</f>
        <v>2.0128668718451079</v>
      </c>
      <c r="J115" s="311">
        <f>Size!J101</f>
        <v>9.221296895463027E-3</v>
      </c>
      <c r="K115" s="313">
        <f>Size!K101</f>
        <v>4.6022595067467332E-3</v>
      </c>
      <c r="L115" s="180">
        <f>Size!L101</f>
        <v>1918682142.2689581</v>
      </c>
      <c r="M115" s="314">
        <f>Size!M101</f>
        <v>72021993.082916021</v>
      </c>
      <c r="N115" s="173">
        <f>Size!N101</f>
        <v>3.9001216934616459E-2</v>
      </c>
      <c r="O115" s="315">
        <f>Size!O101</f>
        <v>480509032.51243943</v>
      </c>
      <c r="P115" s="309">
        <f>Size!P101</f>
        <v>17047279.656674862</v>
      </c>
      <c r="Q115" s="173">
        <f>Size!Q101</f>
        <v>3.6782495106948344E-2</v>
      </c>
    </row>
    <row r="116" spans="2:17" x14ac:dyDescent="0.25">
      <c r="B116" s="439"/>
      <c r="C116" s="18" t="s">
        <v>235</v>
      </c>
      <c r="D116" s="27">
        <f>Size!D102</f>
        <v>52148856.867555752</v>
      </c>
      <c r="E116" s="309">
        <f>Size!E102</f>
        <v>-75992.252515658736</v>
      </c>
      <c r="F116" s="310">
        <f>Size!F102</f>
        <v>-1.455097598098237E-3</v>
      </c>
      <c r="G116" s="311">
        <f>Size!G102</f>
        <v>2.6983895104998434</v>
      </c>
      <c r="H116" s="215">
        <f>Size!H102</f>
        <v>-9.9457088825851692E-2</v>
      </c>
      <c r="I116" s="312">
        <f>Size!I102</f>
        <v>2.7308999759439123</v>
      </c>
      <c r="J116" s="311">
        <f>Size!J102</f>
        <v>-0.35015576563981332</v>
      </c>
      <c r="K116" s="313">
        <f>Size!K102</f>
        <v>-0.11364798140906925</v>
      </c>
      <c r="L116" s="180">
        <f>Size!L102</f>
        <v>142413311.96511054</v>
      </c>
      <c r="M116" s="314">
        <f>Size!M102</f>
        <v>-18494359.26962927</v>
      </c>
      <c r="N116" s="173">
        <f>Size!N102</f>
        <v>-0.11493771010239041</v>
      </c>
      <c r="O116" s="315">
        <f>Size!O102</f>
        <v>17136475.697821856</v>
      </c>
      <c r="P116" s="309">
        <f>Size!P102</f>
        <v>-536399.19179771096</v>
      </c>
      <c r="Q116" s="173">
        <f>Size!Q102</f>
        <v>-3.0351552599558844E-2</v>
      </c>
    </row>
    <row r="117" spans="2:17" x14ac:dyDescent="0.25">
      <c r="B117" s="439"/>
      <c r="C117" s="18" t="s">
        <v>236</v>
      </c>
      <c r="D117" s="27">
        <f>Size!D103</f>
        <v>52091988.239473805</v>
      </c>
      <c r="E117" s="309">
        <f>Size!E103</f>
        <v>2750712.6170765236</v>
      </c>
      <c r="F117" s="310">
        <f>Size!F103</f>
        <v>5.5748713067886389E-2</v>
      </c>
      <c r="G117" s="311">
        <f>Size!G103</f>
        <v>2.6954469012326339</v>
      </c>
      <c r="H117" s="215">
        <f>Size!H103</f>
        <v>5.2082247576602736E-2</v>
      </c>
      <c r="I117" s="312">
        <f>Size!I103</f>
        <v>1.8789046174389696</v>
      </c>
      <c r="J117" s="311">
        <f>Size!J103</f>
        <v>2.6146465498643412E-2</v>
      </c>
      <c r="K117" s="313">
        <f>Size!K103</f>
        <v>1.4112184837109566E-2</v>
      </c>
      <c r="L117" s="180">
        <f>Size!L103</f>
        <v>97875877.234723836</v>
      </c>
      <c r="M117" s="314">
        <f>Size!M103</f>
        <v>6458426.5981927812</v>
      </c>
      <c r="N117" s="173">
        <f>Size!N103</f>
        <v>7.0647634048240995E-2</v>
      </c>
      <c r="O117" s="315">
        <f>Size!O103</f>
        <v>14582399.939961731</v>
      </c>
      <c r="P117" s="309">
        <f>Size!P103</f>
        <v>778475.98363023996</v>
      </c>
      <c r="Q117" s="173">
        <f>Size!Q103</f>
        <v>5.6395267468361689E-2</v>
      </c>
    </row>
    <row r="118" spans="2:17" x14ac:dyDescent="0.25">
      <c r="B118" s="439"/>
      <c r="C118" s="18" t="s">
        <v>237</v>
      </c>
      <c r="D118" s="27">
        <f>Size!D104</f>
        <v>614440618.6948216</v>
      </c>
      <c r="E118" s="309">
        <f>Size!E104</f>
        <v>15606562.180222034</v>
      </c>
      <c r="F118" s="310">
        <f>Size!F104</f>
        <v>2.6061580851057604E-2</v>
      </c>
      <c r="G118" s="311">
        <f>Size!G104</f>
        <v>31.793604307032474</v>
      </c>
      <c r="H118" s="215">
        <f>Size!H104</f>
        <v>-0.28778715333776717</v>
      </c>
      <c r="I118" s="312">
        <f>Size!I104</f>
        <v>1.6385513318195721</v>
      </c>
      <c r="J118" s="311">
        <f>Size!J104</f>
        <v>0.10662152274230952</v>
      </c>
      <c r="K118" s="313">
        <f>Size!K104</f>
        <v>6.9599483024964159E-2</v>
      </c>
      <c r="L118" s="180">
        <f>Size!L104</f>
        <v>1006792494.0864419</v>
      </c>
      <c r="M118" s="314">
        <f>Size!M104</f>
        <v>89420752.221068621</v>
      </c>
      <c r="N118" s="173">
        <f>Size!N104</f>
        <v>9.7474936430068673E-2</v>
      </c>
      <c r="O118" s="315">
        <f>Size!O104</f>
        <v>152786473.85806355</v>
      </c>
      <c r="P118" s="309">
        <f>Size!P104</f>
        <v>3850263.786354959</v>
      </c>
      <c r="Q118" s="173">
        <f>Size!Q104</f>
        <v>2.5851764218393671E-2</v>
      </c>
    </row>
    <row r="119" spans="2:17" x14ac:dyDescent="0.25">
      <c r="B119" s="439"/>
      <c r="C119" s="18" t="s">
        <v>238</v>
      </c>
      <c r="D119" s="27">
        <f>Size!D105</f>
        <v>155501764.42786837</v>
      </c>
      <c r="E119" s="309">
        <f>Size!E105</f>
        <v>10655589.076475769</v>
      </c>
      <c r="F119" s="310">
        <f>Size!F105</f>
        <v>7.3564863211787401E-2</v>
      </c>
      <c r="G119" s="311">
        <f>Size!G105</f>
        <v>8.0462804978076754</v>
      </c>
      <c r="H119" s="215">
        <f>Size!H105</f>
        <v>0.28642315096326243</v>
      </c>
      <c r="I119" s="312">
        <f>Size!I105</f>
        <v>3.9404547734344035</v>
      </c>
      <c r="J119" s="311">
        <f>Size!J105</f>
        <v>-1.9647904220878587E-3</v>
      </c>
      <c r="K119" s="313">
        <f>Size!K105</f>
        <v>-4.9837172078303423E-4</v>
      </c>
      <c r="L119" s="180">
        <f>Size!L105</f>
        <v>612747669.91726601</v>
      </c>
      <c r="M119" s="314">
        <f>Size!M105</f>
        <v>41703274.462147951</v>
      </c>
      <c r="N119" s="173">
        <f>Size!N105</f>
        <v>7.3029828843536343E-2</v>
      </c>
      <c r="O119" s="315">
        <f>Size!O105</f>
        <v>183178418.2721945</v>
      </c>
      <c r="P119" s="309">
        <f>Size!P105</f>
        <v>10506136.253777981</v>
      </c>
      <c r="Q119" s="173">
        <f>Size!Q105</f>
        <v>6.0844370219520459E-2</v>
      </c>
    </row>
    <row r="120" spans="2:17" ht="15" thickBot="1" x14ac:dyDescent="0.3">
      <c r="B120" s="439"/>
      <c r="C120" s="21" t="s">
        <v>239</v>
      </c>
      <c r="D120" s="316">
        <f>Size!D106</f>
        <v>65937011.333509386</v>
      </c>
      <c r="E120" s="317">
        <f>Size!E106</f>
        <v>-7327531.525477156</v>
      </c>
      <c r="F120" s="318">
        <f>Size!F106</f>
        <v>-0.10001470342319033</v>
      </c>
      <c r="G120" s="319">
        <f>Size!G106</f>
        <v>3.4118435268471958</v>
      </c>
      <c r="H120" s="320">
        <f>Size!H106</f>
        <v>-0.51316450176167372</v>
      </c>
      <c r="I120" s="321">
        <f>Size!I106</f>
        <v>1.807963856500294</v>
      </c>
      <c r="J120" s="319">
        <f>Size!J106</f>
        <v>1.9829366330435194E-2</v>
      </c>
      <c r="K120" s="322">
        <f>Size!K106</f>
        <v>1.1089415499474852E-2</v>
      </c>
      <c r="L120" s="323">
        <f>Size!L106</f>
        <v>119211733.29663523</v>
      </c>
      <c r="M120" s="324">
        <f>Size!M106</f>
        <v>-11795122.696046442</v>
      </c>
      <c r="N120" s="325">
        <f>Size!N106</f>
        <v>-9.0034392526031945E-2</v>
      </c>
      <c r="O120" s="326">
        <f>Size!O106</f>
        <v>10152209.436752558</v>
      </c>
      <c r="P120" s="317">
        <f>Size!P106</f>
        <v>-1495985.9983029366</v>
      </c>
      <c r="Q120" s="325">
        <f>Size!Q106</f>
        <v>-0.12843070900070364</v>
      </c>
    </row>
    <row r="121" spans="2:17" x14ac:dyDescent="0.25">
      <c r="B121" s="438" t="s">
        <v>35</v>
      </c>
      <c r="C121" s="24" t="s">
        <v>288</v>
      </c>
      <c r="D121" s="183">
        <f>Organic!D35</f>
        <v>75399566.071917638</v>
      </c>
      <c r="E121" s="23">
        <f>Organic!E35</f>
        <v>-20232936.572195396</v>
      </c>
      <c r="F121" s="194">
        <f>Organic!F35</f>
        <v>-0.21156966525795401</v>
      </c>
      <c r="G121" s="202">
        <f>Organic!G35</f>
        <v>3.9014737888009692</v>
      </c>
      <c r="H121" s="217">
        <f>Organic!H35</f>
        <v>-1.221854986982986</v>
      </c>
      <c r="I121" s="198">
        <f>Organic!I35</f>
        <v>2.3106682410748189</v>
      </c>
      <c r="J121" s="202">
        <f>Organic!J35</f>
        <v>0.80570083940823833</v>
      </c>
      <c r="K121" s="205">
        <f>Organic!K35</f>
        <v>0.53536099088659073</v>
      </c>
      <c r="L121" s="207">
        <f>Organic!L35</f>
        <v>174223382.71320254</v>
      </c>
      <c r="M121" s="211">
        <f>Organic!M35</f>
        <v>30299583.694019347</v>
      </c>
      <c r="N121" s="209">
        <f>Organic!N35</f>
        <v>0.21052517999459425</v>
      </c>
      <c r="O121" s="22">
        <f>Organic!O35</f>
        <v>28530352.246258244</v>
      </c>
      <c r="P121" s="23">
        <f>Organic!P35</f>
        <v>-3378659.1505605876</v>
      </c>
      <c r="Q121" s="209">
        <f>Organic!Q35</f>
        <v>-0.105884168849475</v>
      </c>
    </row>
    <row r="122" spans="2:17" ht="15" thickBot="1" x14ac:dyDescent="0.3">
      <c r="B122" s="440"/>
      <c r="C122" s="25" t="s">
        <v>289</v>
      </c>
      <c r="D122" s="184">
        <f>Organic!D36</f>
        <v>1857192324.9295983</v>
      </c>
      <c r="E122" s="17">
        <f>Organic!E36</f>
        <v>86216088.815199852</v>
      </c>
      <c r="F122" s="195">
        <f>Organic!F36</f>
        <v>4.8682803900498312E-2</v>
      </c>
      <c r="G122" s="203">
        <f>Organic!G36</f>
        <v>96.098526211198376</v>
      </c>
      <c r="H122" s="218">
        <f>Organic!H36</f>
        <v>1.2218549869825921</v>
      </c>
      <c r="I122" s="199">
        <f>Organic!I36</f>
        <v>2.0785242571301792</v>
      </c>
      <c r="J122" s="203">
        <f>Organic!J36</f>
        <v>1.12058268449724E-2</v>
      </c>
      <c r="K122" s="206">
        <f>Organic!K36</f>
        <v>5.4204648305807663E-3</v>
      </c>
      <c r="L122" s="208">
        <f>Organic!L36</f>
        <v>3860219297.5221634</v>
      </c>
      <c r="M122" s="212">
        <f>Organic!M36</f>
        <v>199047485.0057416</v>
      </c>
      <c r="N122" s="210">
        <f>Organic!N36</f>
        <v>5.4367152157475757E-2</v>
      </c>
      <c r="O122" s="16">
        <f>Organic!O36</f>
        <v>856219873.62947834</v>
      </c>
      <c r="P122" s="17">
        <f>Organic!P36</f>
        <v>42113274.600021958</v>
      </c>
      <c r="Q122" s="210">
        <f>Organic!Q36</f>
        <v>5.1729435248685653E-2</v>
      </c>
    </row>
    <row r="123" spans="2:17" x14ac:dyDescent="0.25">
      <c r="B123" s="438" t="s">
        <v>290</v>
      </c>
      <c r="C123" s="13" t="s">
        <v>291</v>
      </c>
      <c r="D123" s="26">
        <f>Form!D35</f>
        <v>335711143.80604452</v>
      </c>
      <c r="E123" s="15">
        <f>Form!E35</f>
        <v>13278794.19760865</v>
      </c>
      <c r="F123" s="171">
        <f>Form!F35</f>
        <v>4.1183194594880172E-2</v>
      </c>
      <c r="G123" s="222">
        <f>Form!G35</f>
        <v>17.371031378594314</v>
      </c>
      <c r="H123" s="223">
        <f>Form!H35</f>
        <v>9.7333741086952585E-2</v>
      </c>
      <c r="I123" s="224">
        <f>Form!I35</f>
        <v>2.3502612989409752</v>
      </c>
      <c r="J123" s="222">
        <f>Form!J35</f>
        <v>3.9207238675864176E-2</v>
      </c>
      <c r="K123" s="225">
        <f>Form!K35</f>
        <v>1.6965089371975377E-2</v>
      </c>
      <c r="L123" s="226">
        <f>Form!L35</f>
        <v>789008908.91055477</v>
      </c>
      <c r="M123" s="170">
        <f>Form!M35</f>
        <v>43850318.1871593</v>
      </c>
      <c r="N123" s="172">
        <f>Form!N35</f>
        <v>5.884696054378126E-2</v>
      </c>
      <c r="O123" s="14">
        <f>Form!O35</f>
        <v>166216333.53471348</v>
      </c>
      <c r="P123" s="15">
        <f>Form!P35</f>
        <v>8442386.5173656642</v>
      </c>
      <c r="Q123" s="172">
        <f>Form!Q35</f>
        <v>5.3509382740088221E-2</v>
      </c>
    </row>
    <row r="124" spans="2:17" ht="15" thickBot="1" x14ac:dyDescent="0.3">
      <c r="B124" s="440"/>
      <c r="C124" s="21" t="s">
        <v>225</v>
      </c>
      <c r="D124" s="30">
        <f>Form!D36</f>
        <v>1596880747.1955352</v>
      </c>
      <c r="E124" s="20">
        <f>Form!E36</f>
        <v>52704358.04543519</v>
      </c>
      <c r="F124" s="167">
        <f>Form!F36</f>
        <v>3.4131047732469971E-2</v>
      </c>
      <c r="G124" s="214">
        <f>Form!G36</f>
        <v>82.628968621408404</v>
      </c>
      <c r="H124" s="220">
        <f>Form!H36</f>
        <v>-9.7333741085265046E-2</v>
      </c>
      <c r="I124" s="213">
        <f>Form!I36</f>
        <v>2.0323582565726035</v>
      </c>
      <c r="J124" s="214">
        <f>Form!J36</f>
        <v>5.0760142320672941E-2</v>
      </c>
      <c r="K124" s="179">
        <f>Form!K36</f>
        <v>2.5615760307601678E-2</v>
      </c>
      <c r="L124" s="181">
        <f>Form!L36</f>
        <v>3245433771.3246741</v>
      </c>
      <c r="M124" s="168">
        <f>Form!M36</f>
        <v>185496750.51248074</v>
      </c>
      <c r="N124" s="174">
        <f>Form!N36</f>
        <v>6.0621100777833878E-2</v>
      </c>
      <c r="O124" s="19">
        <f>Form!O36</f>
        <v>718533892.3410238</v>
      </c>
      <c r="P124" s="20">
        <f>Form!P36</f>
        <v>30292228.93209672</v>
      </c>
      <c r="Q124" s="174">
        <f>Form!Q36</f>
        <v>4.4013942402231797E-2</v>
      </c>
    </row>
    <row r="125" spans="2:17" x14ac:dyDescent="0.25">
      <c r="B125" s="439" t="s">
        <v>292</v>
      </c>
      <c r="C125" s="13" t="s">
        <v>37</v>
      </c>
      <c r="D125" s="162">
        <f>'Package Type'!D113</f>
        <v>68812577.802963004</v>
      </c>
      <c r="E125" s="32">
        <f>'Package Type'!E113</f>
        <v>-1694244.9069926441</v>
      </c>
      <c r="F125" s="196">
        <f>'Package Type'!F113</f>
        <v>-2.4029517171157602E-2</v>
      </c>
      <c r="G125" s="204">
        <f>'Package Type'!G113</f>
        <v>3.5606367864506718</v>
      </c>
      <c r="H125" s="219">
        <f>'Package Type'!H113</f>
        <v>-0.2166316493999898</v>
      </c>
      <c r="I125" s="200">
        <f>'Package Type'!I113</f>
        <v>4.7034471741046699</v>
      </c>
      <c r="J125" s="204">
        <f>'Package Type'!J113</f>
        <v>-5.0808222832621652E-2</v>
      </c>
      <c r="K125" s="186">
        <f>'Package Type'!K113</f>
        <v>-1.0686893864673844E-2</v>
      </c>
      <c r="L125" s="187">
        <f>'Package Type'!L113</f>
        <v>323656324.6102041</v>
      </c>
      <c r="M125" s="188">
        <f>'Package Type'!M113</f>
        <v>-11551117.779503345</v>
      </c>
      <c r="N125" s="189">
        <f>'Package Type'!N113</f>
        <v>-3.4459610136203897E-2</v>
      </c>
      <c r="O125" s="31">
        <f>'Package Type'!O113</f>
        <v>79478474.092599407</v>
      </c>
      <c r="P125" s="32">
        <f>'Package Type'!P113</f>
        <v>2325914.8378454596</v>
      </c>
      <c r="Q125" s="189">
        <f>'Package Type'!Q113</f>
        <v>3.0146956372055052E-2</v>
      </c>
    </row>
    <row r="126" spans="2:17" x14ac:dyDescent="0.25">
      <c r="B126" s="439"/>
      <c r="C126" s="18" t="s">
        <v>227</v>
      </c>
      <c r="D126" s="27">
        <f>'Package Type'!D114</f>
        <v>21547146.947267249</v>
      </c>
      <c r="E126" s="309">
        <f>'Package Type'!E114</f>
        <v>3164215.2180451937</v>
      </c>
      <c r="F126" s="310">
        <f>'Package Type'!F114</f>
        <v>0.17212788823097586</v>
      </c>
      <c r="G126" s="311">
        <f>'Package Type'!G114</f>
        <v>1.114935183552948</v>
      </c>
      <c r="H126" s="215">
        <f>'Package Type'!H114</f>
        <v>0.13010470743246516</v>
      </c>
      <c r="I126" s="312">
        <f>'Package Type'!I114</f>
        <v>3.3798768362342217</v>
      </c>
      <c r="J126" s="311">
        <f>'Package Type'!J114</f>
        <v>-9.3380984478140139E-2</v>
      </c>
      <c r="K126" s="313">
        <f>'Package Type'!K114</f>
        <v>-2.6885704804657372E-2</v>
      </c>
      <c r="L126" s="180">
        <f>'Package Type'!L114</f>
        <v>72826702.854003504</v>
      </c>
      <c r="M126" s="314">
        <f>'Package Type'!M114</f>
        <v>8978041.45786158</v>
      </c>
      <c r="N126" s="173">
        <f>'Package Type'!N114</f>
        <v>0.14061440383469154</v>
      </c>
      <c r="O126" s="315">
        <f>'Package Type'!O114</f>
        <v>11060877.613239925</v>
      </c>
      <c r="P126" s="309">
        <f>'Package Type'!P114</f>
        <v>1600660.5853630137</v>
      </c>
      <c r="Q126" s="173">
        <f>'Package Type'!Q114</f>
        <v>0.16919914000347605</v>
      </c>
    </row>
    <row r="127" spans="2:17" x14ac:dyDescent="0.25">
      <c r="B127" s="439"/>
      <c r="C127" s="18" t="s">
        <v>228</v>
      </c>
      <c r="D127" s="27">
        <f>'Package Type'!D115</f>
        <v>762082272.99956334</v>
      </c>
      <c r="E127" s="309">
        <f>'Package Type'!E115</f>
        <v>19688408.999681592</v>
      </c>
      <c r="F127" s="310">
        <f>'Package Type'!F115</f>
        <v>2.6520166658711403E-2</v>
      </c>
      <c r="G127" s="311">
        <f>'Package Type'!G115</f>
        <v>39.433171408197822</v>
      </c>
      <c r="H127" s="215">
        <f>'Package Type'!H115</f>
        <v>-0.33916269614415029</v>
      </c>
      <c r="I127" s="312">
        <f>'Package Type'!I115</f>
        <v>2.014885891523746</v>
      </c>
      <c r="J127" s="311">
        <f>'Package Type'!J115</f>
        <v>0.13956903222562178</v>
      </c>
      <c r="K127" s="313">
        <f>'Package Type'!K115</f>
        <v>7.4424240113672505E-2</v>
      </c>
      <c r="L127" s="180">
        <f>'Package Type'!L115</f>
        <v>1535508820.047168</v>
      </c>
      <c r="M127" s="314">
        <f>'Package Type'!M115</f>
        <v>143285090.64871097</v>
      </c>
      <c r="N127" s="173">
        <f>'Package Type'!N115</f>
        <v>0.10291815002364646</v>
      </c>
      <c r="O127" s="315">
        <f>'Package Type'!O115</f>
        <v>344318729.23308146</v>
      </c>
      <c r="P127" s="309">
        <f>'Package Type'!P115</f>
        <v>17532200.644994557</v>
      </c>
      <c r="Q127" s="173">
        <f>'Package Type'!Q115</f>
        <v>5.3650316372416393E-2</v>
      </c>
    </row>
    <row r="128" spans="2:17" ht="15" customHeight="1" x14ac:dyDescent="0.25">
      <c r="B128" s="439"/>
      <c r="C128" s="18" t="s">
        <v>229</v>
      </c>
      <c r="D128" s="27">
        <f>'Package Type'!D116</f>
        <v>30393050.22689471</v>
      </c>
      <c r="E128" s="309">
        <f>'Package Type'!E116</f>
        <v>22095680.042537041</v>
      </c>
      <c r="F128" s="310">
        <f>'Package Type'!F116</f>
        <v>2.662973876252039</v>
      </c>
      <c r="G128" s="311">
        <f>'Package Type'!G116</f>
        <v>1.5726574435301051</v>
      </c>
      <c r="H128" s="215">
        <f>'Package Type'!H116</f>
        <v>1.128141674795611</v>
      </c>
      <c r="I128" s="312">
        <f>'Package Type'!I116</f>
        <v>2.4603544159383333</v>
      </c>
      <c r="J128" s="311">
        <f>'Package Type'!J116</f>
        <v>-0.13163514142975696</v>
      </c>
      <c r="K128" s="313">
        <f>'Package Type'!K116</f>
        <v>-5.0785367192381539E-2</v>
      </c>
      <c r="L128" s="180">
        <f>'Package Type'!L116</f>
        <v>74777675.339575961</v>
      </c>
      <c r="M128" s="314">
        <f>'Package Type'!M116</f>
        <v>53270978.468103528</v>
      </c>
      <c r="N128" s="173">
        <f>'Package Type'!N116</f>
        <v>2.4769484029304771</v>
      </c>
      <c r="O128" s="315">
        <f>'Package Type'!O116</f>
        <v>14024433.098986214</v>
      </c>
      <c r="P128" s="309">
        <f>'Package Type'!P116</f>
        <v>8395741.5522657502</v>
      </c>
      <c r="Q128" s="173">
        <f>'Package Type'!Q116</f>
        <v>1.4915973779301333</v>
      </c>
    </row>
    <row r="129" spans="2:20" x14ac:dyDescent="0.25">
      <c r="B129" s="439"/>
      <c r="C129" s="18" t="s">
        <v>230</v>
      </c>
      <c r="D129" s="27">
        <f>'Package Type'!D117</f>
        <v>39397.68872234202</v>
      </c>
      <c r="E129" s="309">
        <f>'Package Type'!E117</f>
        <v>19287.438054173952</v>
      </c>
      <c r="F129" s="310">
        <f>'Package Type'!F117</f>
        <v>0.95908491507286275</v>
      </c>
      <c r="G129" s="311">
        <f>'Package Type'!G117</f>
        <v>2.0385932956556588E-3</v>
      </c>
      <c r="H129" s="215">
        <f>'Package Type'!H117</f>
        <v>9.6122500466911819E-4</v>
      </c>
      <c r="I129" s="312">
        <f>'Package Type'!I117</f>
        <v>5.1311067086327347</v>
      </c>
      <c r="J129" s="311">
        <f>'Package Type'!J117</f>
        <v>0.361349988867401</v>
      </c>
      <c r="K129" s="313">
        <f>'Package Type'!K117</f>
        <v>7.57585784973073E-2</v>
      </c>
      <c r="L129" s="180">
        <f>'Package Type'!L117</f>
        <v>202153.74490783337</v>
      </c>
      <c r="M129" s="314">
        <f>'Package Type'!M117</f>
        <v>106232.74164717345</v>
      </c>
      <c r="N129" s="173">
        <f>'Package Type'!N117</f>
        <v>1.1075024033943008</v>
      </c>
      <c r="O129" s="315">
        <f>'Package Type'!O117</f>
        <v>39526.918296456337</v>
      </c>
      <c r="P129" s="309">
        <f>'Package Type'!P117</f>
        <v>19412.917628288269</v>
      </c>
      <c r="Q129" s="173">
        <f>'Package Type'!Q117</f>
        <v>0.96514452537583351</v>
      </c>
    </row>
    <row r="130" spans="2:20" x14ac:dyDescent="0.25">
      <c r="B130" s="439"/>
      <c r="C130" s="18" t="s">
        <v>231</v>
      </c>
      <c r="D130" s="27">
        <f>'Package Type'!D118</f>
        <v>1004561776.5242392</v>
      </c>
      <c r="E130" s="309">
        <f>'Package Type'!E118</f>
        <v>22439956.648927808</v>
      </c>
      <c r="F130" s="310">
        <f>'Package Type'!F118</f>
        <v>2.2848445269016374E-2</v>
      </c>
      <c r="G130" s="311">
        <f>'Package Type'!G118</f>
        <v>51.980026471271479</v>
      </c>
      <c r="H130" s="215">
        <f>'Package Type'!H118</f>
        <v>-0.63527525117308414</v>
      </c>
      <c r="I130" s="312">
        <f>'Package Type'!I118</f>
        <v>1.8560244404702111</v>
      </c>
      <c r="J130" s="311">
        <f>'Package Type'!J118</f>
        <v>-1.5733183524410776E-2</v>
      </c>
      <c r="K130" s="313">
        <f>'Package Type'!K118</f>
        <v>-8.4055666838069101E-3</v>
      </c>
      <c r="L130" s="180">
        <f>'Package Type'!L118</f>
        <v>1864491209.1911623</v>
      </c>
      <c r="M130" s="314">
        <f>'Package Type'!M118</f>
        <v>26197205.148075581</v>
      </c>
      <c r="N130" s="173">
        <f>'Package Type'!N118</f>
        <v>1.4250824454879503E-2</v>
      </c>
      <c r="O130" s="315">
        <f>'Package Type'!O118</f>
        <v>415266818.57067102</v>
      </c>
      <c r="P130" s="309">
        <f>'Package Type'!P118</f>
        <v>9111854.5710901618</v>
      </c>
      <c r="Q130" s="173">
        <f>'Package Type'!Q118</f>
        <v>2.2434428675601671E-2</v>
      </c>
    </row>
    <row r="131" spans="2:20" x14ac:dyDescent="0.25">
      <c r="B131" s="439"/>
      <c r="C131" s="18" t="s">
        <v>232</v>
      </c>
      <c r="D131" s="27">
        <f>'Package Type'!D119</f>
        <v>40941587.648898408</v>
      </c>
      <c r="E131" s="309">
        <f>'Package Type'!E119</f>
        <v>-3328853.9746407419</v>
      </c>
      <c r="F131" s="310">
        <f>'Package Type'!F119</f>
        <v>-7.5193602154416922E-2</v>
      </c>
      <c r="G131" s="311">
        <f>'Package Type'!G119</f>
        <v>2.1184807739041722</v>
      </c>
      <c r="H131" s="215">
        <f>'Package Type'!H119</f>
        <v>-0.25322362800404097</v>
      </c>
      <c r="I131" s="312">
        <f>'Package Type'!I119</f>
        <v>3.7833710871190331</v>
      </c>
      <c r="J131" s="311">
        <f>'Package Type'!J119</f>
        <v>0.33923984429126763</v>
      </c>
      <c r="K131" s="313">
        <f>'Package Type'!K119</f>
        <v>9.8497943421209044E-2</v>
      </c>
      <c r="L131" s="180">
        <f>'Package Type'!L119</f>
        <v>154897218.97159195</v>
      </c>
      <c r="M131" s="314">
        <f>'Package Type'!M119</f>
        <v>2424007.8421780169</v>
      </c>
      <c r="N131" s="173">
        <f>'Package Type'!N119</f>
        <v>1.5897926096149467E-2</v>
      </c>
      <c r="O131" s="315">
        <f>'Package Type'!O119</f>
        <v>19318482.782341912</v>
      </c>
      <c r="P131" s="309">
        <f>'Package Type'!P119</f>
        <v>-1262400.743959751</v>
      </c>
      <c r="Q131" s="173">
        <f>'Package Type'!Q119</f>
        <v>-6.1338510678924263E-2</v>
      </c>
      <c r="T131" s="29"/>
    </row>
    <row r="132" spans="2:20" ht="15" thickBot="1" x14ac:dyDescent="0.3">
      <c r="B132" s="439"/>
      <c r="C132" s="21" t="s">
        <v>233</v>
      </c>
      <c r="D132" s="316">
        <f>'Package Type'!D120</f>
        <v>144544.00171804428</v>
      </c>
      <c r="E132" s="317">
        <f>'Package Type'!E120</f>
        <v>-19817.99828195569</v>
      </c>
      <c r="F132" s="318">
        <f>'Package Type'!F120</f>
        <v>-0.12057530500940421</v>
      </c>
      <c r="G132" s="319">
        <f>'Package Type'!G120</f>
        <v>7.479282221511202E-3</v>
      </c>
      <c r="H132" s="320">
        <f>'Package Type'!H120</f>
        <v>-1.3260981770246566E-3</v>
      </c>
      <c r="I132" s="321">
        <f>'Package Type'!I120</f>
        <v>3.0306140694811026</v>
      </c>
      <c r="J132" s="319">
        <f>'Package Type'!J120</f>
        <v>4.0983802144370696E-2</v>
      </c>
      <c r="K132" s="322">
        <f>'Package Type'!K120</f>
        <v>1.3708652401649825E-2</v>
      </c>
      <c r="L132" s="323">
        <f>'Package Type'!L120</f>
        <v>438057.08526580565</v>
      </c>
      <c r="M132" s="324">
        <f>'Package Type'!M120</f>
        <v>-53324.524734194216</v>
      </c>
      <c r="N132" s="325">
        <f>'Package Type'!N120</f>
        <v>-0.10851957755235128</v>
      </c>
      <c r="O132" s="326">
        <f>'Package Type'!O120</f>
        <v>72272.000859022141</v>
      </c>
      <c r="P132" s="317">
        <f>'Package Type'!P120</f>
        <v>-9908.9991409778595</v>
      </c>
      <c r="Q132" s="325">
        <f>'Package Type'!Q120</f>
        <v>-0.12057530500940436</v>
      </c>
    </row>
    <row r="133" spans="2:20" ht="15.65" customHeight="1" thickBot="1" x14ac:dyDescent="0.3">
      <c r="B133" s="438" t="s">
        <v>293</v>
      </c>
      <c r="C133" s="158" t="s">
        <v>44</v>
      </c>
      <c r="D133" s="163">
        <f>'Sugar Content'!D61</f>
        <v>1932591891.0015268</v>
      </c>
      <c r="E133" s="164">
        <f>'Sugar Content'!E61</f>
        <v>65983152.243010521</v>
      </c>
      <c r="F133" s="175">
        <f>'Sugar Content'!F61</f>
        <v>3.534921425841818E-2</v>
      </c>
      <c r="G133" s="201">
        <f>'Sugar Content'!G61</f>
        <v>100.00000000000004</v>
      </c>
      <c r="H133" s="216">
        <f>'Sugar Content'!H61</f>
        <v>0</v>
      </c>
      <c r="I133" s="197">
        <f>'Sugar Content'!I61</f>
        <v>2.0875812938160303</v>
      </c>
      <c r="J133" s="201">
        <f>'Sugar Content'!J61</f>
        <v>4.9073955600970276E-2</v>
      </c>
      <c r="K133" s="191">
        <f>'Sugar Content'!K61</f>
        <v>2.4073475077082618E-2</v>
      </c>
      <c r="L133" s="192">
        <f>'Sugar Content'!L61</f>
        <v>4034442680.2353363</v>
      </c>
      <c r="M133" s="176">
        <f>'Sugar Content'!M61</f>
        <v>229347068.69974327</v>
      </c>
      <c r="N133" s="178">
        <f>'Sugar Content'!N61</f>
        <v>6.0273667763945479E-2</v>
      </c>
      <c r="O133" s="182">
        <f>'Sugar Content'!O61</f>
        <v>884750225.87573659</v>
      </c>
      <c r="P133" s="164">
        <f>'Sugar Content'!P61</f>
        <v>38734615.449461937</v>
      </c>
      <c r="Q133" s="193">
        <f>'Sugar Content'!Q61</f>
        <v>4.5784752635882282E-2</v>
      </c>
    </row>
    <row r="134" spans="2:20" ht="15.65" customHeight="1" x14ac:dyDescent="0.25">
      <c r="B134" s="452"/>
      <c r="C134" s="13" t="s">
        <v>31</v>
      </c>
      <c r="D134" s="162">
        <f>'Sugar Content'!D62</f>
        <v>1784677931.5762849</v>
      </c>
      <c r="E134" s="32">
        <f>'Sugar Content'!E62</f>
        <v>52185523.091824532</v>
      </c>
      <c r="F134" s="185">
        <f>'Sugar Content'!F62</f>
        <v>3.0121646037961622E-2</v>
      </c>
      <c r="G134" s="204">
        <f>'Sugar Content'!G62</f>
        <v>92.346342747584032</v>
      </c>
      <c r="H134" s="219">
        <f>'Sugar Content'!H62</f>
        <v>-0.46863087333366593</v>
      </c>
      <c r="I134" s="200">
        <f>'Sugar Content'!I62</f>
        <v>2.0981410917398078</v>
      </c>
      <c r="J134" s="204">
        <f>'Sugar Content'!J62</f>
        <v>5.6551879638329972E-2</v>
      </c>
      <c r="K134" s="186">
        <f>'Sugar Content'!K62</f>
        <v>2.7699930673183357E-2</v>
      </c>
      <c r="L134" s="187">
        <f>'Sugar Content'!L62</f>
        <v>3744506103.7614083</v>
      </c>
      <c r="M134" s="188">
        <f>'Sugar Content'!M62</f>
        <v>207468292.55182743</v>
      </c>
      <c r="N134" s="189">
        <f>'Sugar Content'!N62</f>
        <v>5.8655944218158729E-2</v>
      </c>
      <c r="O134" s="31">
        <f>'Sugar Content'!O62</f>
        <v>812562649.14449883</v>
      </c>
      <c r="P134" s="32">
        <f>'Sugar Content'!P62</f>
        <v>33177562.125978827</v>
      </c>
      <c r="Q134" s="190">
        <f>'Sugar Content'!Q62</f>
        <v>4.2568895246504056E-2</v>
      </c>
    </row>
    <row r="135" spans="2:20" ht="15.65" customHeight="1" x14ac:dyDescent="0.25">
      <c r="B135" s="452"/>
      <c r="C135" s="18" t="s">
        <v>294</v>
      </c>
      <c r="D135" s="27">
        <f>'Sugar Content'!D63</f>
        <v>147155484.26090384</v>
      </c>
      <c r="E135" s="309">
        <f>'Sugar Content'!E63</f>
        <v>13749734.431300804</v>
      </c>
      <c r="F135" s="349">
        <f>'Sugar Content'!F63</f>
        <v>0.10306703008575803</v>
      </c>
      <c r="G135" s="311">
        <f>'Sugar Content'!G63</f>
        <v>7.6144107271734196</v>
      </c>
      <c r="H135" s="215">
        <f>'Sugar Content'!H63</f>
        <v>0.46745233897196847</v>
      </c>
      <c r="I135" s="312">
        <f>'Sugar Content'!I63</f>
        <v>1.9514569139174089</v>
      </c>
      <c r="J135" s="311">
        <f>'Sugar Content'!J63</f>
        <v>-3.7613743844744141E-2</v>
      </c>
      <c r="K135" s="313">
        <f>'Sugar Content'!K63</f>
        <v>-1.8910210000816309E-2</v>
      </c>
      <c r="L135" s="180">
        <f>'Sugar Content'!L63</f>
        <v>287167587.18180525</v>
      </c>
      <c r="M135" s="314">
        <f>'Sugar Content'!M63</f>
        <v>21814124.618983507</v>
      </c>
      <c r="N135" s="173">
        <f>'Sugar Content'!N63</f>
        <v>8.2207800901859612E-2</v>
      </c>
      <c r="O135" s="315">
        <f>'Sugar Content'!O63</f>
        <v>71585746.502778828</v>
      </c>
      <c r="P135" s="309">
        <f>'Sugar Content'!P63</f>
        <v>5653862.4709469005</v>
      </c>
      <c r="Q135" s="165">
        <f>'Sugar Content'!Q63</f>
        <v>8.5753085232893003E-2</v>
      </c>
    </row>
    <row r="136" spans="2:20" ht="15.65" customHeight="1" thickBot="1" x14ac:dyDescent="0.3">
      <c r="B136" s="453"/>
      <c r="C136" s="21" t="s">
        <v>295</v>
      </c>
      <c r="D136" s="30">
        <f>'Sugar Content'!D64</f>
        <v>758475.16429743287</v>
      </c>
      <c r="E136" s="20">
        <f>'Sugar Content'!E64</f>
        <v>47894.719849711168</v>
      </c>
      <c r="F136" s="166">
        <f>'Sugar Content'!F64</f>
        <v>6.7402248716450341E-2</v>
      </c>
      <c r="G136" s="214">
        <f>'Sugar Content'!G64</f>
        <v>3.9246525240482555E-2</v>
      </c>
      <c r="H136" s="220">
        <f>'Sugar Content'!H64</f>
        <v>1.1785343598478756E-3</v>
      </c>
      <c r="I136" s="213">
        <f>'Sugar Content'!I64</f>
        <v>3.6507316553839999</v>
      </c>
      <c r="J136" s="214">
        <f>'Sugar Content'!J64</f>
        <v>-0.15508341357817157</v>
      </c>
      <c r="K136" s="179">
        <f>'Sugar Content'!K64</f>
        <v>-4.0749067090236235E-2</v>
      </c>
      <c r="L136" s="181">
        <f>'Sugar Content'!L64</f>
        <v>2768989.2921232185</v>
      </c>
      <c r="M136" s="168">
        <f>'Sugar Content'!M64</f>
        <v>64651.528934242204</v>
      </c>
      <c r="N136" s="174">
        <f>'Sugar Content'!N64</f>
        <v>2.3906602871234771E-2</v>
      </c>
      <c r="O136" s="19">
        <f>'Sugar Content'!O64</f>
        <v>601830.2284591198</v>
      </c>
      <c r="P136" s="20">
        <f>'Sugar Content'!P64</f>
        <v>-96809.147463757545</v>
      </c>
      <c r="Q136" s="169">
        <f>'Sugar Content'!Q64</f>
        <v>-0.13856812369883412</v>
      </c>
    </row>
    <row r="137" spans="2:20" x14ac:dyDescent="0.25">
      <c r="B137" s="33"/>
      <c r="C137" s="34"/>
      <c r="D137" s="35"/>
      <c r="E137" s="35"/>
      <c r="F137" s="36"/>
      <c r="G137" s="37"/>
      <c r="H137" s="37"/>
      <c r="I137" s="38"/>
      <c r="J137" s="38"/>
      <c r="K137" s="36"/>
      <c r="L137" s="39"/>
      <c r="M137" s="39"/>
      <c r="N137" s="36"/>
      <c r="O137" s="35"/>
      <c r="P137" s="35"/>
      <c r="Q137" s="36"/>
    </row>
    <row r="138" spans="2:20" ht="23.5" x14ac:dyDescent="0.25">
      <c r="B138" s="447" t="s">
        <v>250</v>
      </c>
      <c r="C138" s="447"/>
      <c r="D138" s="447"/>
      <c r="E138" s="447"/>
      <c r="F138" s="447"/>
      <c r="G138" s="447"/>
      <c r="H138" s="447"/>
      <c r="I138" s="447"/>
      <c r="J138" s="447"/>
      <c r="K138" s="447"/>
      <c r="L138" s="447"/>
      <c r="M138" s="447"/>
      <c r="N138" s="447"/>
      <c r="O138" s="447"/>
      <c r="P138" s="447"/>
      <c r="Q138" s="447"/>
    </row>
    <row r="139" spans="2:20" x14ac:dyDescent="0.25">
      <c r="B139" s="441" t="s">
        <v>256</v>
      </c>
      <c r="C139" s="441"/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</row>
    <row r="140" spans="2:20" ht="15" thickBot="1" x14ac:dyDescent="0.3">
      <c r="B140" s="441" t="str">
        <f>'HOME PAGE'!H7</f>
        <v>YTD ENDING 11-30-2025</v>
      </c>
      <c r="C140" s="441"/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</row>
    <row r="141" spans="2:20" x14ac:dyDescent="0.25">
      <c r="D141" s="442" t="s">
        <v>263</v>
      </c>
      <c r="E141" s="443"/>
      <c r="F141" s="444"/>
      <c r="G141" s="445" t="s">
        <v>264</v>
      </c>
      <c r="H141" s="446"/>
      <c r="I141" s="442" t="s">
        <v>265</v>
      </c>
      <c r="J141" s="443"/>
      <c r="K141" s="444"/>
      <c r="L141" s="445" t="s">
        <v>266</v>
      </c>
      <c r="M141" s="443"/>
      <c r="N141" s="446"/>
      <c r="O141" s="442" t="s">
        <v>267</v>
      </c>
      <c r="P141" s="443"/>
      <c r="Q141" s="444"/>
    </row>
    <row r="142" spans="2:20" s="11" customFormat="1" ht="29.5" thickBot="1" x14ac:dyDescent="0.3">
      <c r="C142" s="12"/>
      <c r="D142" s="268" t="s">
        <v>268</v>
      </c>
      <c r="E142" s="269" t="s">
        <v>269</v>
      </c>
      <c r="F142" s="270" t="s">
        <v>270</v>
      </c>
      <c r="G142" s="271" t="s">
        <v>268</v>
      </c>
      <c r="H142" s="273" t="s">
        <v>269</v>
      </c>
      <c r="I142" s="274" t="s">
        <v>268</v>
      </c>
      <c r="J142" s="272" t="s">
        <v>269</v>
      </c>
      <c r="K142" s="270" t="s">
        <v>270</v>
      </c>
      <c r="L142" s="271" t="s">
        <v>268</v>
      </c>
      <c r="M142" s="272" t="s">
        <v>269</v>
      </c>
      <c r="N142" s="273" t="s">
        <v>270</v>
      </c>
      <c r="O142" s="274" t="s">
        <v>268</v>
      </c>
      <c r="P142" s="272" t="s">
        <v>269</v>
      </c>
      <c r="Q142" s="270" t="s">
        <v>270</v>
      </c>
    </row>
    <row r="143" spans="2:20" ht="15" thickBot="1" x14ac:dyDescent="0.3">
      <c r="C143" s="158" t="s">
        <v>271</v>
      </c>
      <c r="D143" s="163">
        <f>SubSegments!D177</f>
        <v>1767316538.9503605</v>
      </c>
      <c r="E143" s="164">
        <f>SubSegments!E177</f>
        <v>57064441.14165163</v>
      </c>
      <c r="F143" s="177">
        <f>SubSegments!F177</f>
        <v>3.3366099193660667E-2</v>
      </c>
      <c r="G143" s="201">
        <f>SubSegments!G177</f>
        <v>100.00000000000007</v>
      </c>
      <c r="H143" s="216">
        <f>SubSegments!H177</f>
        <v>0</v>
      </c>
      <c r="I143" s="197">
        <f>SubSegments!I177</f>
        <v>2.0856766944160845</v>
      </c>
      <c r="J143" s="201">
        <f>SubSegments!J177</f>
        <v>4.3462639908320444E-2</v>
      </c>
      <c r="K143" s="191">
        <f>SubSegments!K177</f>
        <v>2.128211771551845E-2</v>
      </c>
      <c r="L143" s="192">
        <f>SubSegments!L177</f>
        <v>3686050916.9448633</v>
      </c>
      <c r="M143" s="176">
        <f>SubSegments!M177</f>
        <v>193350046.04853106</v>
      </c>
      <c r="N143" s="178">
        <f>SubSegments!N177</f>
        <v>5.535831815992636E-2</v>
      </c>
      <c r="O143" s="182">
        <f>SubSegments!O177</f>
        <v>808372988.13228214</v>
      </c>
      <c r="P143" s="164">
        <f>SubSegments!P177</f>
        <v>34635140.4302665</v>
      </c>
      <c r="Q143" s="178">
        <f>SubSegments!Q177</f>
        <v>4.4763404728270825E-2</v>
      </c>
    </row>
    <row r="144" spans="2:20" x14ac:dyDescent="0.25">
      <c r="B144" s="435" t="s">
        <v>272</v>
      </c>
      <c r="C144" s="18" t="s">
        <v>26</v>
      </c>
      <c r="D144" s="275">
        <f>SubSegments!D178</f>
        <v>1168486.1135428178</v>
      </c>
      <c r="E144" s="276">
        <f>SubSegments!E178</f>
        <v>28625.267251046142</v>
      </c>
      <c r="F144" s="277">
        <f>SubSegments!F178</f>
        <v>2.511294895703339E-2</v>
      </c>
      <c r="G144" s="278">
        <f>SubSegments!G178</f>
        <v>6.6116402341642913E-2</v>
      </c>
      <c r="H144" s="279">
        <f>SubSegments!H178</f>
        <v>-5.3230095492019791E-4</v>
      </c>
      <c r="I144" s="280">
        <f>SubSegments!I178</f>
        <v>3.6616285286411951</v>
      </c>
      <c r="J144" s="278">
        <f>SubSegments!J178</f>
        <v>0.11109816318874222</v>
      </c>
      <c r="K144" s="281">
        <f>SubSegments!K178</f>
        <v>3.1290582463328602E-2</v>
      </c>
      <c r="L144" s="282">
        <f>SubSegments!L178</f>
        <v>4278562.0886694565</v>
      </c>
      <c r="M144" s="283">
        <f>SubSegments!M178</f>
        <v>231451.54152019043</v>
      </c>
      <c r="N144" s="284">
        <f>SubSegments!N178</f>
        <v>5.718933022059948E-2</v>
      </c>
      <c r="O144" s="285">
        <f>SubSegments!O178</f>
        <v>1093829.6962556834</v>
      </c>
      <c r="P144" s="276">
        <f>SubSegments!P178</f>
        <v>1032.0326481363736</v>
      </c>
      <c r="Q144" s="284">
        <f>SubSegments!Q178</f>
        <v>9.4439499873144334E-4</v>
      </c>
    </row>
    <row r="145" spans="2:17" x14ac:dyDescent="0.25">
      <c r="B145" s="436"/>
      <c r="C145" s="18" t="s">
        <v>273</v>
      </c>
      <c r="D145" s="286">
        <f>SubSegments!D179</f>
        <v>68672976.815650135</v>
      </c>
      <c r="E145" s="287">
        <f>SubSegments!E179</f>
        <v>3680456.4337172806</v>
      </c>
      <c r="F145" s="288">
        <f>SubSegments!F179</f>
        <v>5.6628923022046758E-2</v>
      </c>
      <c r="G145" s="289">
        <f>SubSegments!G179</f>
        <v>3.885720260188152</v>
      </c>
      <c r="H145" s="290">
        <f>SubSegments!H179</f>
        <v>8.5548316811749459E-2</v>
      </c>
      <c r="I145" s="291">
        <f>SubSegments!I179</f>
        <v>2.4291959849159075</v>
      </c>
      <c r="J145" s="289">
        <f>SubSegments!J179</f>
        <v>-9.4226049296103565E-2</v>
      </c>
      <c r="K145" s="292">
        <f>SubSegments!K179</f>
        <v>-3.7340582755721052E-2</v>
      </c>
      <c r="L145" s="293">
        <f>SubSegments!L179</f>
        <v>166820119.55280051</v>
      </c>
      <c r="M145" s="294">
        <f>SubSegments!M179</f>
        <v>2816561.5620579123</v>
      </c>
      <c r="N145" s="295">
        <f>SubSegments!N179</f>
        <v>1.7173783279853583E-2</v>
      </c>
      <c r="O145" s="296">
        <f>SubSegments!O179</f>
        <v>36228811.501049452</v>
      </c>
      <c r="P145" s="287">
        <f>SubSegments!P179</f>
        <v>1949587.5629676431</v>
      </c>
      <c r="Q145" s="295">
        <f>SubSegments!Q179</f>
        <v>5.6873736887660065E-2</v>
      </c>
    </row>
    <row r="146" spans="2:17" x14ac:dyDescent="0.25">
      <c r="B146" s="436"/>
      <c r="C146" s="18" t="s">
        <v>274</v>
      </c>
      <c r="D146" s="286">
        <f>SubSegments!D180</f>
        <v>800140.11130597384</v>
      </c>
      <c r="E146" s="287">
        <f>SubSegments!E180</f>
        <v>-153291.17735860881</v>
      </c>
      <c r="F146" s="288">
        <f>SubSegments!F180</f>
        <v>-0.16077842124660613</v>
      </c>
      <c r="G146" s="289">
        <f>SubSegments!G180</f>
        <v>4.5274295445749145E-2</v>
      </c>
      <c r="H146" s="290">
        <f>SubSegments!H180</f>
        <v>-1.0473701582652949E-2</v>
      </c>
      <c r="I146" s="291">
        <f>SubSegments!I180</f>
        <v>2.5134711821028528</v>
      </c>
      <c r="J146" s="289">
        <f>SubSegments!J180</f>
        <v>1.7325650854981056E-2</v>
      </c>
      <c r="K146" s="292">
        <f>SubSegments!K180</f>
        <v>6.940961830186089E-3</v>
      </c>
      <c r="L146" s="293">
        <f>SubSegments!L180</f>
        <v>2011129.1114121343</v>
      </c>
      <c r="M146" s="294">
        <f>SubSegments!M180</f>
        <v>-368774.13913986343</v>
      </c>
      <c r="N146" s="295">
        <f>SubSegments!N180</f>
        <v>-0.15495341630141035</v>
      </c>
      <c r="O146" s="296">
        <f>SubSegments!O180</f>
        <v>403995.28796029091</v>
      </c>
      <c r="P146" s="287">
        <f>SubSegments!P180</f>
        <v>-73649.888792941347</v>
      </c>
      <c r="Q146" s="295">
        <f>SubSegments!Q180</f>
        <v>-0.15419372449978991</v>
      </c>
    </row>
    <row r="147" spans="2:17" x14ac:dyDescent="0.25">
      <c r="B147" s="436"/>
      <c r="C147" s="18" t="s">
        <v>244</v>
      </c>
      <c r="D147" s="286">
        <f>SubSegments!D181</f>
        <v>884115087.09277356</v>
      </c>
      <c r="E147" s="287">
        <f>SubSegments!E181</f>
        <v>-4491530.6010621786</v>
      </c>
      <c r="F147" s="288">
        <f>SubSegments!F181</f>
        <v>-5.054577032881956E-3</v>
      </c>
      <c r="G147" s="289">
        <f>SubSegments!G181</f>
        <v>50.025848092717183</v>
      </c>
      <c r="H147" s="290">
        <f>SubSegments!H181</f>
        <v>-1.9317913004681628</v>
      </c>
      <c r="I147" s="291">
        <f>SubSegments!I181</f>
        <v>1.833096097644719</v>
      </c>
      <c r="J147" s="289">
        <f>SubSegments!J181</f>
        <v>9.9993556308930476E-3</v>
      </c>
      <c r="K147" s="292">
        <f>SubSegments!K181</f>
        <v>5.4848189898291282E-3</v>
      </c>
      <c r="L147" s="293">
        <f>SubSegments!L181</f>
        <v>1620667916.018584</v>
      </c>
      <c r="M147" s="294">
        <f>SubSegments!M181</f>
        <v>652086.36902666092</v>
      </c>
      <c r="N147" s="295">
        <f>SubSegments!N181</f>
        <v>4.025185168516042E-4</v>
      </c>
      <c r="O147" s="296">
        <f>SubSegments!O181</f>
        <v>351904078.34897125</v>
      </c>
      <c r="P147" s="287">
        <f>SubSegments!P181</f>
        <v>-2096023.6468449831</v>
      </c>
      <c r="Q147" s="295">
        <f>SubSegments!Q181</f>
        <v>-5.9209690478274355E-3</v>
      </c>
    </row>
    <row r="148" spans="2:17" x14ac:dyDescent="0.25">
      <c r="B148" s="436"/>
      <c r="C148" s="18" t="s">
        <v>275</v>
      </c>
      <c r="D148" s="286">
        <f>SubSegments!D182</f>
        <v>156190807.51286879</v>
      </c>
      <c r="E148" s="287">
        <f>SubSegments!E182</f>
        <v>40076539.633902356</v>
      </c>
      <c r="F148" s="288">
        <f>SubSegments!F182</f>
        <v>0.34514741698821005</v>
      </c>
      <c r="G148" s="289">
        <f>SubSegments!G182</f>
        <v>8.837738122771901</v>
      </c>
      <c r="H148" s="290">
        <f>SubSegments!H182</f>
        <v>2.0484309774837879</v>
      </c>
      <c r="I148" s="291">
        <f>SubSegments!I182</f>
        <v>2.6923718760942137</v>
      </c>
      <c r="J148" s="289">
        <f>SubSegments!J182</f>
        <v>3.5379140197799419E-2</v>
      </c>
      <c r="K148" s="292">
        <f>SubSegments!K182</f>
        <v>1.3315482470020089E-2</v>
      </c>
      <c r="L148" s="293">
        <f>SubSegments!L182</f>
        <v>420523737.45209277</v>
      </c>
      <c r="M148" s="294">
        <f>SubSegments!M182</f>
        <v>112008971.16374862</v>
      </c>
      <c r="N148" s="295">
        <f>SubSegments!N182</f>
        <v>0.36305870383870953</v>
      </c>
      <c r="O148" s="296">
        <f>SubSegments!O182</f>
        <v>76597846.963803887</v>
      </c>
      <c r="P148" s="287">
        <f>SubSegments!P182</f>
        <v>21286081.519084394</v>
      </c>
      <c r="Q148" s="295">
        <f>SubSegments!Q182</f>
        <v>0.3848382228977747</v>
      </c>
    </row>
    <row r="149" spans="2:17" x14ac:dyDescent="0.25">
      <c r="B149" s="436"/>
      <c r="C149" s="18" t="s">
        <v>276</v>
      </c>
      <c r="D149" s="286">
        <f>SubSegments!D183</f>
        <v>338883103.73258924</v>
      </c>
      <c r="E149" s="287">
        <f>SubSegments!E183</f>
        <v>14663064.845720589</v>
      </c>
      <c r="F149" s="288">
        <f>SubSegments!F183</f>
        <v>4.5225658771933679E-2</v>
      </c>
      <c r="G149" s="289">
        <f>SubSegments!G183</f>
        <v>19.17500890552736</v>
      </c>
      <c r="H149" s="290">
        <f>SubSegments!H183</f>
        <v>0.21756752584528627</v>
      </c>
      <c r="I149" s="291">
        <f>SubSegments!I183</f>
        <v>1.487973199693793</v>
      </c>
      <c r="J149" s="289">
        <f>SubSegments!J183</f>
        <v>5.0476824850995694E-3</v>
      </c>
      <c r="K149" s="292">
        <f>SubSegments!K183</f>
        <v>3.4038678453661032E-3</v>
      </c>
      <c r="L149" s="293">
        <f>SubSegments!L183</f>
        <v>504248976.18314439</v>
      </c>
      <c r="M149" s="294">
        <f>SubSegments!M183</f>
        <v>23454807.32741195</v>
      </c>
      <c r="N149" s="295">
        <f>SubSegments!N183</f>
        <v>4.8783468782978984E-2</v>
      </c>
      <c r="O149" s="296">
        <f>SubSegments!O183</f>
        <v>139689148.91673532</v>
      </c>
      <c r="P149" s="287">
        <f>SubSegments!P183</f>
        <v>4977777.0219886899</v>
      </c>
      <c r="Q149" s="295">
        <f>SubSegments!Q183</f>
        <v>3.6951424011017808E-2</v>
      </c>
    </row>
    <row r="150" spans="2:17" x14ac:dyDescent="0.25">
      <c r="B150" s="436"/>
      <c r="C150" s="18" t="s">
        <v>277</v>
      </c>
      <c r="D150" s="286">
        <f>SubSegments!D184</f>
        <v>3411573.1143894149</v>
      </c>
      <c r="E150" s="287">
        <f>SubSegments!E184</f>
        <v>-86334.236240152735</v>
      </c>
      <c r="F150" s="288">
        <f>SubSegments!F184</f>
        <v>-2.4681681813160074E-2</v>
      </c>
      <c r="G150" s="289">
        <f>SubSegments!G184</f>
        <v>0.19303690307881174</v>
      </c>
      <c r="H150" s="290">
        <f>SubSegments!H184</f>
        <v>-1.1488929990554286E-2</v>
      </c>
      <c r="I150" s="291">
        <f>SubSegments!I184</f>
        <v>2.1643788670783586</v>
      </c>
      <c r="J150" s="289">
        <f>SubSegments!J184</f>
        <v>-7.9202214807508664E-2</v>
      </c>
      <c r="K150" s="292">
        <f>SubSegments!K184</f>
        <v>-3.5301694887235523E-2</v>
      </c>
      <c r="L150" s="293">
        <f>SubSegments!L184</f>
        <v>7383936.7522771489</v>
      </c>
      <c r="M150" s="294">
        <f>SubSegments!M184</f>
        <v>-463902.00578486454</v>
      </c>
      <c r="N150" s="295">
        <f>SubSegments!N184</f>
        <v>-5.9112071499723695E-2</v>
      </c>
      <c r="O150" s="296">
        <f>SubSegments!O184</f>
        <v>1533338.7697149513</v>
      </c>
      <c r="P150" s="287">
        <f>SubSegments!P184</f>
        <v>-150887.79528259882</v>
      </c>
      <c r="Q150" s="295">
        <f>SubSegments!Q184</f>
        <v>-8.9588775298065845E-2</v>
      </c>
    </row>
    <row r="151" spans="2:17" x14ac:dyDescent="0.25">
      <c r="B151" s="436"/>
      <c r="C151" s="18" t="s">
        <v>278</v>
      </c>
      <c r="D151" s="286">
        <f>SubSegments!D185</f>
        <v>393125.03420339874</v>
      </c>
      <c r="E151" s="287">
        <f>SubSegments!E185</f>
        <v>-74505.197083915467</v>
      </c>
      <c r="F151" s="288">
        <f>SubSegments!F185</f>
        <v>-0.15932502241956023</v>
      </c>
      <c r="G151" s="289">
        <f>SubSegments!G185</f>
        <v>2.2244177856043986E-2</v>
      </c>
      <c r="H151" s="290">
        <f>SubSegments!H185</f>
        <v>-5.0985882710360038E-3</v>
      </c>
      <c r="I151" s="291">
        <f>SubSegments!I185</f>
        <v>6.9418626271129398</v>
      </c>
      <c r="J151" s="289">
        <f>SubSegments!J185</f>
        <v>-0.3768833895821988</v>
      </c>
      <c r="K151" s="292">
        <f>SubSegments!K185</f>
        <v>-5.1495623529286605E-2</v>
      </c>
      <c r="L151" s="293">
        <f>SubSegments!L185</f>
        <v>2729019.9827190698</v>
      </c>
      <c r="M151" s="294">
        <f>SubSegments!M185</f>
        <v>-693446.90980118746</v>
      </c>
      <c r="N151" s="295">
        <f>SubSegments!N185</f>
        <v>-0.20261610457553403</v>
      </c>
      <c r="O151" s="296">
        <f>SubSegments!O185</f>
        <v>697549.57049560593</v>
      </c>
      <c r="P151" s="287">
        <f>SubSegments!P185</f>
        <v>-190134.33094098931</v>
      </c>
      <c r="Q151" s="295">
        <f>SubSegments!Q185</f>
        <v>-0.21419148261366783</v>
      </c>
    </row>
    <row r="152" spans="2:17" x14ac:dyDescent="0.25">
      <c r="B152" s="436"/>
      <c r="C152" s="18" t="s">
        <v>279</v>
      </c>
      <c r="D152" s="286">
        <f>SubSegments!D186</f>
        <v>1371507.2807095069</v>
      </c>
      <c r="E152" s="287">
        <f>SubSegments!E186</f>
        <v>423691.38630940579</v>
      </c>
      <c r="F152" s="288">
        <f>SubSegments!F186</f>
        <v>0.4470186550074387</v>
      </c>
      <c r="G152" s="289">
        <f>SubSegments!G186</f>
        <v>7.7603940804179289E-2</v>
      </c>
      <c r="H152" s="290">
        <f>SubSegments!H186</f>
        <v>2.2184280999960483E-2</v>
      </c>
      <c r="I152" s="291">
        <f>SubSegments!I186</f>
        <v>3.4632441820858837</v>
      </c>
      <c r="J152" s="289">
        <f>SubSegments!J186</f>
        <v>0.46721242010285424</v>
      </c>
      <c r="K152" s="292">
        <f>SubSegments!K186</f>
        <v>0.15594374733651462</v>
      </c>
      <c r="L152" s="293">
        <f>SubSegments!L186</f>
        <v>4749864.610605631</v>
      </c>
      <c r="M152" s="294">
        <f>SubSegments!M186</f>
        <v>1910178.0864705751</v>
      </c>
      <c r="N152" s="295">
        <f>SubSegments!N186</f>
        <v>0.67267216653514206</v>
      </c>
      <c r="O152" s="296">
        <f>SubSegments!O186</f>
        <v>1222645.7248700862</v>
      </c>
      <c r="P152" s="287">
        <f>SubSegments!P186</f>
        <v>475933.6936819558</v>
      </c>
      <c r="Q152" s="295">
        <f>SubSegments!Q186</f>
        <v>0.63737247265813324</v>
      </c>
    </row>
    <row r="153" spans="2:17" x14ac:dyDescent="0.25">
      <c r="B153" s="436"/>
      <c r="C153" s="18" t="s">
        <v>280</v>
      </c>
      <c r="D153" s="286">
        <f>SubSegments!D187</f>
        <v>42090081.583906583</v>
      </c>
      <c r="E153" s="287">
        <f>SubSegments!E187</f>
        <v>289020.51760765165</v>
      </c>
      <c r="F153" s="288">
        <f>SubSegments!F187</f>
        <v>6.9141909376235254E-3</v>
      </c>
      <c r="G153" s="289">
        <f>SubSegments!G187</f>
        <v>2.3815813781103774</v>
      </c>
      <c r="H153" s="290">
        <f>SubSegments!H187</f>
        <v>-6.2564787233160057E-2</v>
      </c>
      <c r="I153" s="291">
        <f>SubSegments!I187</f>
        <v>4.9238642531951031</v>
      </c>
      <c r="J153" s="289">
        <f>SubSegments!J187</f>
        <v>-0.13505579127521639</v>
      </c>
      <c r="K153" s="292">
        <f>SubSegments!K187</f>
        <v>-2.6696565687540339E-2</v>
      </c>
      <c r="L153" s="293">
        <f>SubSegments!L187</f>
        <v>207245848.12506315</v>
      </c>
      <c r="M153" s="294">
        <f>SubSegments!M187</f>
        <v>-4222377.5833643973</v>
      </c>
      <c r="N153" s="295">
        <f>SubSegments!N187</f>
        <v>-1.9966959902459353E-2</v>
      </c>
      <c r="O153" s="296">
        <f>SubSegments!O187</f>
        <v>57523148.448622935</v>
      </c>
      <c r="P153" s="287">
        <f>SubSegments!P187</f>
        <v>68945.897231087089</v>
      </c>
      <c r="Q153" s="295">
        <f>SubSegments!Q187</f>
        <v>1.2000148669614919E-3</v>
      </c>
    </row>
    <row r="154" spans="2:17" ht="15" thickBot="1" x14ac:dyDescent="0.3">
      <c r="B154" s="436"/>
      <c r="C154" s="350" t="s">
        <v>281</v>
      </c>
      <c r="D154" s="298">
        <f>SubSegments!D188</f>
        <v>270042647.2945646</v>
      </c>
      <c r="E154" s="299">
        <f>SubSegments!E188</f>
        <v>2531701.0051796734</v>
      </c>
      <c r="F154" s="300">
        <f>SubSegments!F188</f>
        <v>9.4639155529768829E-3</v>
      </c>
      <c r="G154" s="301">
        <f>SubSegments!G188</f>
        <v>15.279812152663254</v>
      </c>
      <c r="H154" s="302">
        <f>SubSegments!H188</f>
        <v>-0.36179686112707188</v>
      </c>
      <c r="I154" s="303">
        <f>SubSegments!I188</f>
        <v>2.7567500245606853</v>
      </c>
      <c r="J154" s="301">
        <f>SubSegments!J188</f>
        <v>0.18725772540271057</v>
      </c>
      <c r="K154" s="304">
        <f>SubSegments!K188</f>
        <v>7.2877325012445107E-2</v>
      </c>
      <c r="L154" s="305">
        <f>SubSegments!L188</f>
        <v>744440074.56172347</v>
      </c>
      <c r="M154" s="306">
        <f>SubSegments!M188</f>
        <v>57072758.130686283</v>
      </c>
      <c r="N154" s="307">
        <f>SubSegments!N188</f>
        <v>8.3030945415066629E-2</v>
      </c>
      <c r="O154" s="308">
        <f>SubSegments!O188</f>
        <v>141273980.32154468</v>
      </c>
      <c r="P154" s="299">
        <f>SubSegments!P188</f>
        <v>8181863.7822685391</v>
      </c>
      <c r="Q154" s="307">
        <f>SubSegments!Q188</f>
        <v>6.1475194737428573E-2</v>
      </c>
    </row>
    <row r="155" spans="2:17" s="160" customFormat="1" x14ac:dyDescent="0.25">
      <c r="B155" s="436"/>
      <c r="C155" s="227" t="s">
        <v>282</v>
      </c>
      <c r="D155" s="228">
        <f>'RFG vs SS'!E52</f>
        <v>833808281.80851293</v>
      </c>
      <c r="E155" s="228">
        <f>'RFG vs SS'!F52</f>
        <v>-7873365.7056295872</v>
      </c>
      <c r="F155" s="233">
        <f>'RFG vs SS'!G52</f>
        <v>-9.3543274097553537E-3</v>
      </c>
      <c r="G155" s="234">
        <f>'RFG vs SS'!H52</f>
        <v>47.179340170930857</v>
      </c>
      <c r="H155" s="235">
        <f>'RFG vs SS'!I52</f>
        <v>-2.0345534177723437</v>
      </c>
      <c r="I155" s="236">
        <f>'RFG vs SS'!J52</f>
        <v>1.7250041623724104</v>
      </c>
      <c r="J155" s="234">
        <f>'RFG vs SS'!K52</f>
        <v>-1.0256539149763322E-2</v>
      </c>
      <c r="K155" s="237">
        <f>'RFG vs SS'!L52</f>
        <v>-5.9106618047456887E-3</v>
      </c>
      <c r="L155" s="238">
        <f>'RFG vs SS'!M52</f>
        <v>1438322756.7402725</v>
      </c>
      <c r="M155" s="239">
        <f>'RFG vs SS'!N52</f>
        <v>-22214329.383457422</v>
      </c>
      <c r="N155" s="240">
        <f>'RFG vs SS'!O52</f>
        <v>-1.5209698948771184E-2</v>
      </c>
      <c r="O155" s="241">
        <f>'RFG vs SS'!P52</f>
        <v>327023307.97165412</v>
      </c>
      <c r="P155" s="242">
        <f>'RFG vs SS'!Q52</f>
        <v>-3374940.5270994306</v>
      </c>
      <c r="Q155" s="240">
        <f>'RFG vs SS'!R52</f>
        <v>-1.0214765188478785E-2</v>
      </c>
    </row>
    <row r="156" spans="2:17" s="160" customFormat="1" ht="15" thickBot="1" x14ac:dyDescent="0.3">
      <c r="B156" s="437"/>
      <c r="C156" s="161" t="s">
        <v>283</v>
      </c>
      <c r="D156" s="229">
        <f>'RFG vs SS'!E53</f>
        <v>50306805.284349009</v>
      </c>
      <c r="E156" s="229">
        <f>'RFG vs SS'!F53</f>
        <v>3381835.104564324</v>
      </c>
      <c r="F156" s="243">
        <f>'RFG vs SS'!G53</f>
        <v>7.2068987824764161E-2</v>
      </c>
      <c r="G156" s="244">
        <f>'RFG vs SS'!H53</f>
        <v>2.8465079217912512</v>
      </c>
      <c r="H156" s="245">
        <f>'RFG vs SS'!I53</f>
        <v>0.10276211730382334</v>
      </c>
      <c r="I156" s="246">
        <f>'RFG vs SS'!J53</f>
        <v>3.6246618772081316</v>
      </c>
      <c r="J156" s="244">
        <f>'RFG vs SS'!K53</f>
        <v>0.22607168280175394</v>
      </c>
      <c r="K156" s="247">
        <f>'RFG vs SS'!L53</f>
        <v>6.6519253534550155E-2</v>
      </c>
      <c r="L156" s="248">
        <f>'RFG vs SS'!M53</f>
        <v>182345159.27831244</v>
      </c>
      <c r="M156" s="249">
        <f>'RFG vs SS'!N53</f>
        <v>22866415.75248453</v>
      </c>
      <c r="N156" s="250">
        <f>'RFG vs SS'!O53</f>
        <v>0.14338221663240824</v>
      </c>
      <c r="O156" s="251">
        <f>'RFG vs SS'!P53</f>
        <v>24880770.377316866</v>
      </c>
      <c r="P156" s="252">
        <f>'RFG vs SS'!Q53</f>
        <v>1278916.8802542463</v>
      </c>
      <c r="Q156" s="250">
        <f>'RFG vs SS'!R53</f>
        <v>5.4187137481105645E-2</v>
      </c>
    </row>
    <row r="157" spans="2:17" x14ac:dyDescent="0.25">
      <c r="B157" s="438" t="s">
        <v>284</v>
      </c>
      <c r="C157" s="13" t="s">
        <v>31</v>
      </c>
      <c r="D157" s="162">
        <f>'Fat Content'!D65</f>
        <v>10652979.180888169</v>
      </c>
      <c r="E157" s="32">
        <f>'Fat Content'!E65</f>
        <v>3781392.1688005887</v>
      </c>
      <c r="F157" s="196">
        <f>'Fat Content'!F65</f>
        <v>0.55029386401552771</v>
      </c>
      <c r="G157" s="204">
        <f>'Fat Content'!G65</f>
        <v>0.60277708865980251</v>
      </c>
      <c r="H157" s="219">
        <f>'Fat Content'!H65</f>
        <v>0.20098912880920955</v>
      </c>
      <c r="I157" s="200">
        <f>'Fat Content'!I65</f>
        <v>2.4361357768635052</v>
      </c>
      <c r="J157" s="204">
        <f>'Fat Content'!J65</f>
        <v>-0.16026251113202417</v>
      </c>
      <c r="K157" s="186">
        <f>'Fat Content'!K65</f>
        <v>-6.1724933294325185E-2</v>
      </c>
      <c r="L157" s="187">
        <f>'Fat Content'!L65</f>
        <v>25952103.712743744</v>
      </c>
      <c r="M157" s="188">
        <f>'Fat Content'!M65</f>
        <v>8110726.9587472379</v>
      </c>
      <c r="N157" s="189">
        <f>'Fat Content'!N65</f>
        <v>0.45460207867256758</v>
      </c>
      <c r="O157" s="31">
        <f>'Fat Content'!O65</f>
        <v>5485934.0921173096</v>
      </c>
      <c r="P157" s="32">
        <f>'Fat Content'!P65</f>
        <v>1906587.9997979403</v>
      </c>
      <c r="Q157" s="189">
        <f>'Fat Content'!Q65</f>
        <v>0.53266377450594504</v>
      </c>
    </row>
    <row r="158" spans="2:17" x14ac:dyDescent="0.25">
      <c r="B158" s="439"/>
      <c r="C158" s="18" t="s">
        <v>217</v>
      </c>
      <c r="D158" s="27">
        <f>'Fat Content'!D66</f>
        <v>113039933.29461409</v>
      </c>
      <c r="E158" s="309">
        <f>'Fat Content'!E66</f>
        <v>-11559628.022022203</v>
      </c>
      <c r="F158" s="310">
        <f>'Fat Content'!F66</f>
        <v>-9.277422729159146E-2</v>
      </c>
      <c r="G158" s="311">
        <f>'Fat Content'!G66</f>
        <v>6.3961339580825989</v>
      </c>
      <c r="H158" s="215">
        <f>'Fat Content'!H66</f>
        <v>-0.88931603354622002</v>
      </c>
      <c r="I158" s="312">
        <f>'Fat Content'!I66</f>
        <v>1.4097805606876774</v>
      </c>
      <c r="J158" s="311">
        <f>'Fat Content'!J66</f>
        <v>2.8689324691724583E-2</v>
      </c>
      <c r="K158" s="313">
        <f>'Fat Content'!K66</f>
        <v>2.0772939501738068E-2</v>
      </c>
      <c r="L158" s="180">
        <f>'Fat Content'!L66</f>
        <v>159361500.54017872</v>
      </c>
      <c r="M158" s="314">
        <f>'Fat Content'!M66</f>
        <v>-12721861.603168011</v>
      </c>
      <c r="N158" s="173">
        <f>'Fat Content'!N66</f>
        <v>-7.3928481200702043E-2</v>
      </c>
      <c r="O158" s="315">
        <f>'Fat Content'!O66</f>
        <v>47740099.317349337</v>
      </c>
      <c r="P158" s="309">
        <f>'Fat Content'!P66</f>
        <v>-5092522.2056158409</v>
      </c>
      <c r="Q158" s="173">
        <f>'Fat Content'!Q66</f>
        <v>-9.6389731548759766E-2</v>
      </c>
    </row>
    <row r="159" spans="2:17" x14ac:dyDescent="0.25">
      <c r="B159" s="439"/>
      <c r="C159" s="18" t="s">
        <v>218</v>
      </c>
      <c r="D159" s="27">
        <f>'Fat Content'!D67</f>
        <v>3635283.7602814957</v>
      </c>
      <c r="E159" s="309">
        <f>'Fat Content'!E67</f>
        <v>2169658.7062458321</v>
      </c>
      <c r="F159" s="310">
        <f>'Fat Content'!F67</f>
        <v>1.4803640946718133</v>
      </c>
      <c r="G159" s="311">
        <f>'Fat Content'!G67</f>
        <v>0.20569511347642075</v>
      </c>
      <c r="H159" s="215">
        <f>'Fat Content'!H67</f>
        <v>0.11999867983874117</v>
      </c>
      <c r="I159" s="312">
        <f>'Fat Content'!I67</f>
        <v>2.3063468716648239</v>
      </c>
      <c r="J159" s="311">
        <f>'Fat Content'!J67</f>
        <v>0.38504061108159626</v>
      </c>
      <c r="K159" s="313">
        <f>'Fat Content'!K67</f>
        <v>0.20040564015271264</v>
      </c>
      <c r="L159" s="180">
        <f>'Fat Content'!L67</f>
        <v>8384225.3281391654</v>
      </c>
      <c r="M159" s="314">
        <f>'Fat Content'!M67</f>
        <v>5568310.7361528147</v>
      </c>
      <c r="N159" s="173">
        <f>'Fat Content'!N67</f>
        <v>1.9774430488763219</v>
      </c>
      <c r="O159" s="315">
        <f>'Fat Content'!O67</f>
        <v>2022871.2817343476</v>
      </c>
      <c r="P159" s="309">
        <f>'Fat Content'!P67</f>
        <v>1290058.7547165158</v>
      </c>
      <c r="Q159" s="173">
        <f>'Fat Content'!Q67</f>
        <v>1.7604212634933905</v>
      </c>
    </row>
    <row r="160" spans="2:17" ht="15" thickBot="1" x14ac:dyDescent="0.3">
      <c r="B160" s="440"/>
      <c r="C160" s="21" t="s">
        <v>219</v>
      </c>
      <c r="D160" s="316">
        <f>'Fat Content'!D68</f>
        <v>1639988342.7145722</v>
      </c>
      <c r="E160" s="317">
        <f>'Fat Content'!E68</f>
        <v>62673018.288625479</v>
      </c>
      <c r="F160" s="318">
        <f>'Fat Content'!F68</f>
        <v>3.9733981733446291E-2</v>
      </c>
      <c r="G160" s="319">
        <f>'Fat Content'!G68</f>
        <v>92.795393839780914</v>
      </c>
      <c r="H160" s="320">
        <f>'Fat Content'!H68</f>
        <v>0.56832822489818113</v>
      </c>
      <c r="I160" s="321">
        <f>'Fat Content'!I68</f>
        <v>2.129498726547737</v>
      </c>
      <c r="J160" s="319">
        <f>'Fat Content'!J68</f>
        <v>3.7361430786664762E-2</v>
      </c>
      <c r="K160" s="322">
        <f>'Fat Content'!K68</f>
        <v>1.7858020533529813E-2</v>
      </c>
      <c r="L160" s="323">
        <f>'Fat Content'!L68</f>
        <v>3492353087.3638148</v>
      </c>
      <c r="M160" s="324">
        <f>'Fat Content'!M68</f>
        <v>192392869.9568162</v>
      </c>
      <c r="N160" s="325">
        <f>'Fat Content'!N68</f>
        <v>5.8301572528650737E-2</v>
      </c>
      <c r="O160" s="326">
        <f>'Fat Content'!O68</f>
        <v>753124083.4410814</v>
      </c>
      <c r="P160" s="317">
        <f>'Fat Content'!P68</f>
        <v>36531015.881367087</v>
      </c>
      <c r="Q160" s="325">
        <f>'Fat Content'!Q68</f>
        <v>5.0978745867260186E-2</v>
      </c>
    </row>
    <row r="161" spans="2:17" ht="15" thickBot="1" x14ac:dyDescent="0.3">
      <c r="B161" s="438" t="s">
        <v>198</v>
      </c>
      <c r="C161" s="158" t="s">
        <v>198</v>
      </c>
      <c r="D161" s="163">
        <f>Flavors!D275</f>
        <v>1034830545.3982335</v>
      </c>
      <c r="E161" s="164">
        <f>Flavors!E275</f>
        <v>35937616.682132721</v>
      </c>
      <c r="F161" s="177">
        <f>Flavors!F275</f>
        <v>3.5977446279777087E-2</v>
      </c>
      <c r="G161" s="201">
        <f>Flavors!G275</f>
        <v>58.55377475349367</v>
      </c>
      <c r="H161" s="216">
        <f>Flavors!H275</f>
        <v>0.14759416783908108</v>
      </c>
      <c r="I161" s="197">
        <f>Flavors!I275</f>
        <v>1.9779928811395207</v>
      </c>
      <c r="J161" s="201">
        <f>Flavors!J275</f>
        <v>3.175018270274621E-2</v>
      </c>
      <c r="K161" s="191">
        <f>Flavors!K275</f>
        <v>1.6313578326201564E-2</v>
      </c>
      <c r="L161" s="192">
        <f>Flavors!L275</f>
        <v>2046887451.9834335</v>
      </c>
      <c r="M161" s="176">
        <f>Flavors!M275</f>
        <v>102799382.94959688</v>
      </c>
      <c r="N161" s="178">
        <f>Flavors!N275</f>
        <v>5.287794549384052E-2</v>
      </c>
      <c r="O161" s="182">
        <f>Flavors!O275</f>
        <v>434657619.73195899</v>
      </c>
      <c r="P161" s="164">
        <f>Flavors!P275</f>
        <v>20476493.853085458</v>
      </c>
      <c r="Q161" s="178">
        <f>Flavors!Q275</f>
        <v>4.9438500630938381E-2</v>
      </c>
    </row>
    <row r="162" spans="2:17" x14ac:dyDescent="0.25">
      <c r="B162" s="439"/>
      <c r="C162" s="221" t="s">
        <v>31</v>
      </c>
      <c r="D162" s="327">
        <f>Flavors!D276</f>
        <v>77582974.983533487</v>
      </c>
      <c r="E162" s="328">
        <f>Flavors!E276</f>
        <v>8047169.8360340595</v>
      </c>
      <c r="F162" s="329">
        <f>Flavors!F276</f>
        <v>0.11572699588311941</v>
      </c>
      <c r="G162" s="330">
        <f>Flavors!G276</f>
        <v>4.389874324924917</v>
      </c>
      <c r="H162" s="331">
        <f>Flavors!H276</f>
        <v>0.32405237758783123</v>
      </c>
      <c r="I162" s="332">
        <f>Flavors!I276</f>
        <v>2.6810685519199997</v>
      </c>
      <c r="J162" s="330">
        <f>Flavors!J276</f>
        <v>0.23358846711294801</v>
      </c>
      <c r="K162" s="333">
        <f>Flavors!K276</f>
        <v>9.5440395434867473E-2</v>
      </c>
      <c r="L162" s="334">
        <f>Flavors!L276</f>
        <v>208005274.3927477</v>
      </c>
      <c r="M162" s="335">
        <f>Flavors!M276</f>
        <v>37817776.113219172</v>
      </c>
      <c r="N162" s="336">
        <f>Flavors!N276</f>
        <v>0.2222124215675611</v>
      </c>
      <c r="O162" s="337">
        <f>Flavors!O276</f>
        <v>45774580.30811777</v>
      </c>
      <c r="P162" s="328">
        <f>Flavors!P276</f>
        <v>7739679.9720567316</v>
      </c>
      <c r="Q162" s="336">
        <f>Flavors!Q276</f>
        <v>0.20348889845042425</v>
      </c>
    </row>
    <row r="163" spans="2:17" x14ac:dyDescent="0.25">
      <c r="B163" s="439"/>
      <c r="C163" s="18" t="s">
        <v>199</v>
      </c>
      <c r="D163" s="286">
        <f>Flavors!D277</f>
        <v>14155744.363882447</v>
      </c>
      <c r="E163" s="287">
        <f>Flavors!E277</f>
        <v>469632.51747503318</v>
      </c>
      <c r="F163" s="288">
        <f>Flavors!F277</f>
        <v>3.4314531602948367E-2</v>
      </c>
      <c r="G163" s="289">
        <f>Flavors!G277</f>
        <v>0.80097390885561426</v>
      </c>
      <c r="H163" s="290">
        <f>Flavors!H277</f>
        <v>7.3446673225796566E-4</v>
      </c>
      <c r="I163" s="291">
        <f>Flavors!I277</f>
        <v>1.9748410912209773</v>
      </c>
      <c r="J163" s="289">
        <f>Flavors!J277</f>
        <v>-5.2201162614546215E-2</v>
      </c>
      <c r="K163" s="292">
        <f>Flavors!K277</f>
        <v>-2.5752380107406422E-2</v>
      </c>
      <c r="L163" s="293">
        <f>Flavors!L277</f>
        <v>27955345.646614809</v>
      </c>
      <c r="M163" s="294">
        <f>Flavors!M277</f>
        <v>213018.64322806522</v>
      </c>
      <c r="N163" s="295">
        <f>Flavors!N277</f>
        <v>7.6784706344950882E-3</v>
      </c>
      <c r="O163" s="296">
        <f>Flavors!O277</f>
        <v>7114855.7491177954</v>
      </c>
      <c r="P163" s="287">
        <f>Flavors!P277</f>
        <v>202080.87637521885</v>
      </c>
      <c r="Q163" s="295">
        <f>Flavors!Q277</f>
        <v>2.9232960727830735E-2</v>
      </c>
    </row>
    <row r="164" spans="2:17" x14ac:dyDescent="0.25">
      <c r="B164" s="439"/>
      <c r="C164" s="18" t="s">
        <v>200</v>
      </c>
      <c r="D164" s="286">
        <f>Flavors!D278</f>
        <v>134662528.50529531</v>
      </c>
      <c r="E164" s="287">
        <f>Flavors!E278</f>
        <v>9756942.2303517759</v>
      </c>
      <c r="F164" s="288">
        <f>Flavors!F278</f>
        <v>7.8114538519315616E-2</v>
      </c>
      <c r="G164" s="289">
        <f>Flavors!G278</f>
        <v>7.6196043853736466</v>
      </c>
      <c r="H164" s="290">
        <f>Flavors!H278</f>
        <v>0.31626083532152283</v>
      </c>
      <c r="I164" s="291">
        <f>Flavors!I278</f>
        <v>2.1794467742498473</v>
      </c>
      <c r="J164" s="289">
        <f>Flavors!J278</f>
        <v>-3.9622194081630369E-2</v>
      </c>
      <c r="K164" s="292">
        <f>Flavors!K278</f>
        <v>-1.785532340232867E-2</v>
      </c>
      <c r="L164" s="293">
        <f>Flavors!L278</f>
        <v>293489813.36319399</v>
      </c>
      <c r="M164" s="294">
        <f>Flavors!M278</f>
        <v>16315702.889216661</v>
      </c>
      <c r="N164" s="295">
        <f>Flavors!N278</f>
        <v>5.8864454769300946E-2</v>
      </c>
      <c r="O164" s="296">
        <f>Flavors!O278</f>
        <v>57876975.111138478</v>
      </c>
      <c r="P164" s="287">
        <f>Flavors!P278</f>
        <v>3460916.0914775357</v>
      </c>
      <c r="Q164" s="295">
        <f>Flavors!Q278</f>
        <v>6.3601005913108855E-2</v>
      </c>
    </row>
    <row r="165" spans="2:17" x14ac:dyDescent="0.25">
      <c r="B165" s="439"/>
      <c r="C165" s="18" t="s">
        <v>201</v>
      </c>
      <c r="D165" s="286">
        <f>Flavors!D279</f>
        <v>21811698.629814912</v>
      </c>
      <c r="E165" s="287">
        <f>Flavors!E279</f>
        <v>360867.51008954272</v>
      </c>
      <c r="F165" s="288">
        <f>Flavors!F279</f>
        <v>1.6823008305617709E-2</v>
      </c>
      <c r="G165" s="289">
        <f>Flavors!G279</f>
        <v>1.234170458381455</v>
      </c>
      <c r="H165" s="290">
        <f>Flavors!H279</f>
        <v>-2.0079201490889043E-2</v>
      </c>
      <c r="I165" s="291">
        <f>Flavors!I279</f>
        <v>1.9780939435967846</v>
      </c>
      <c r="J165" s="289">
        <f>Flavors!J279</f>
        <v>-0.14864932822497146</v>
      </c>
      <c r="K165" s="292">
        <f>Flavors!K279</f>
        <v>-6.9895285526230574E-2</v>
      </c>
      <c r="L165" s="293">
        <f>Flavors!L279</f>
        <v>43145588.959195159</v>
      </c>
      <c r="M165" s="294">
        <f>Flavors!M279</f>
        <v>-2474821.7996655107</v>
      </c>
      <c r="N165" s="295">
        <f>Flavors!N279</f>
        <v>-5.4248126189544138E-2</v>
      </c>
      <c r="O165" s="296">
        <f>Flavors!O279</f>
        <v>11177163.325677745</v>
      </c>
      <c r="P165" s="287">
        <f>Flavors!P279</f>
        <v>-439947.6793455109</v>
      </c>
      <c r="Q165" s="295">
        <f>Flavors!Q279</f>
        <v>-3.7870661574575373E-2</v>
      </c>
    </row>
    <row r="166" spans="2:17" x14ac:dyDescent="0.25">
      <c r="B166" s="439"/>
      <c r="C166" s="18" t="s">
        <v>202</v>
      </c>
      <c r="D166" s="286">
        <f>Flavors!D280</f>
        <v>4736749.1966117118</v>
      </c>
      <c r="E166" s="287">
        <f>Flavors!E280</f>
        <v>-3443620.2773392564</v>
      </c>
      <c r="F166" s="288">
        <f>Flavors!F280</f>
        <v>-0.42096146003000168</v>
      </c>
      <c r="G166" s="289">
        <f>Flavors!G280</f>
        <v>0.2680192875592593</v>
      </c>
      <c r="H166" s="290">
        <f>Flavors!H280</f>
        <v>-0.21029437651589139</v>
      </c>
      <c r="I166" s="291">
        <f>Flavors!I280</f>
        <v>2.2255774964442963</v>
      </c>
      <c r="J166" s="289">
        <f>Flavors!J280</f>
        <v>0.14868003429890742</v>
      </c>
      <c r="K166" s="292">
        <f>Flavors!K280</f>
        <v>7.1587566073350706E-2</v>
      </c>
      <c r="L166" s="293">
        <f>Flavors!L280</f>
        <v>10542002.418279625</v>
      </c>
      <c r="M166" s="294">
        <f>Flavors!M280</f>
        <v>-6447786.1815807484</v>
      </c>
      <c r="N166" s="295">
        <f>Flavors!N280</f>
        <v>-0.37950950029088282</v>
      </c>
      <c r="O166" s="296">
        <f>Flavors!O280</f>
        <v>2680309.4191334248</v>
      </c>
      <c r="P166" s="287">
        <f>Flavors!P280</f>
        <v>-1724409.4626231175</v>
      </c>
      <c r="Q166" s="295">
        <f>Flavors!Q280</f>
        <v>-0.39149137752360857</v>
      </c>
    </row>
    <row r="167" spans="2:17" x14ac:dyDescent="0.25">
      <c r="B167" s="439"/>
      <c r="C167" s="18" t="s">
        <v>203</v>
      </c>
      <c r="D167" s="286">
        <f>Flavors!D281</f>
        <v>14662803.709706422</v>
      </c>
      <c r="E167" s="287">
        <f>Flavors!E281</f>
        <v>3864787.9937756639</v>
      </c>
      <c r="F167" s="288">
        <f>Flavors!F281</f>
        <v>0.35791650016528342</v>
      </c>
      <c r="G167" s="289">
        <f>Flavors!G281</f>
        <v>0.82966482724226198</v>
      </c>
      <c r="H167" s="290">
        <f>Flavors!H281</f>
        <v>0.19829499996557542</v>
      </c>
      <c r="I167" s="291">
        <f>Flavors!I281</f>
        <v>1.9677614278969666</v>
      </c>
      <c r="J167" s="289">
        <f>Flavors!J281</f>
        <v>-4.8627066763869742E-2</v>
      </c>
      <c r="K167" s="292">
        <f>Flavors!K281</f>
        <v>-2.4115921556103197E-2</v>
      </c>
      <c r="L167" s="293">
        <f>Flavors!L281</f>
        <v>28852899.564784847</v>
      </c>
      <c r="M167" s="294">
        <f>Flavors!M281</f>
        <v>7079904.9100151733</v>
      </c>
      <c r="N167" s="295">
        <f>Flavors!N281</f>
        <v>0.3251690923675592</v>
      </c>
      <c r="O167" s="296">
        <f>Flavors!O281</f>
        <v>7331416.8548532762</v>
      </c>
      <c r="P167" s="287">
        <f>Flavors!P281</f>
        <v>1902137.9105054252</v>
      </c>
      <c r="Q167" s="295">
        <f>Flavors!Q281</f>
        <v>0.3503481640938057</v>
      </c>
    </row>
    <row r="168" spans="2:17" x14ac:dyDescent="0.25">
      <c r="B168" s="439"/>
      <c r="C168" s="18" t="s">
        <v>204</v>
      </c>
      <c r="D168" s="286">
        <f>Flavors!D282</f>
        <v>126203570.44257504</v>
      </c>
      <c r="E168" s="287">
        <f>Flavors!E282</f>
        <v>445526.72153361142</v>
      </c>
      <c r="F168" s="288">
        <f>Flavors!F282</f>
        <v>3.5427294219198113E-3</v>
      </c>
      <c r="G168" s="289">
        <f>Flavors!G282</f>
        <v>7.1409715046026552</v>
      </c>
      <c r="H168" s="290">
        <f>Flavors!H282</f>
        <v>-0.21221600980946764</v>
      </c>
      <c r="I168" s="291">
        <f>Flavors!I282</f>
        <v>1.7865642116470415</v>
      </c>
      <c r="J168" s="289">
        <f>Flavors!J282</f>
        <v>-2.4525700953971663E-2</v>
      </c>
      <c r="K168" s="292">
        <f>Flavors!K282</f>
        <v>-1.3541956577268357E-2</v>
      </c>
      <c r="L168" s="293">
        <f>Flavors!L282</f>
        <v>225470782.33478093</v>
      </c>
      <c r="M168" s="294">
        <f>Flavors!M282</f>
        <v>-2288342.0768343806</v>
      </c>
      <c r="N168" s="295">
        <f>Flavors!N282</f>
        <v>-1.0047202643345248E-2</v>
      </c>
      <c r="O168" s="296">
        <f>Flavors!O282</f>
        <v>48917264.986140162</v>
      </c>
      <c r="P168" s="287">
        <f>Flavors!P282</f>
        <v>306319.74167589843</v>
      </c>
      <c r="Q168" s="295">
        <f>Flavors!Q282</f>
        <v>6.3014561871903045E-3</v>
      </c>
    </row>
    <row r="169" spans="2:17" x14ac:dyDescent="0.25">
      <c r="B169" s="439"/>
      <c r="C169" s="18" t="s">
        <v>205</v>
      </c>
      <c r="D169" s="286">
        <f>Flavors!D283</f>
        <v>3625783.3540525129</v>
      </c>
      <c r="E169" s="287">
        <f>Flavors!E283</f>
        <v>349471.06942892121</v>
      </c>
      <c r="F169" s="288">
        <f>Flavors!F283</f>
        <v>0.10666598268701702</v>
      </c>
      <c r="G169" s="289">
        <f>Flavors!G283</f>
        <v>0.2051575523763236</v>
      </c>
      <c r="H169" s="290">
        <f>Flavors!H283</f>
        <v>1.3588584922845565E-2</v>
      </c>
      <c r="I169" s="291">
        <f>Flavors!I283</f>
        <v>2.1705183883062151</v>
      </c>
      <c r="J169" s="289">
        <f>Flavors!J283</f>
        <v>0.14062766525640535</v>
      </c>
      <c r="K169" s="292">
        <f>Flavors!K283</f>
        <v>6.9278441277429603E-2</v>
      </c>
      <c r="L169" s="293">
        <f>Flavors!L283</f>
        <v>7869829.4419855634</v>
      </c>
      <c r="M169" s="294">
        <f>Flavors!M283</f>
        <v>1219273.5296140071</v>
      </c>
      <c r="N169" s="295">
        <f>Flavors!N283</f>
        <v>0.18333407698232854</v>
      </c>
      <c r="O169" s="296">
        <f>Flavors!O283</f>
        <v>1834407.8439594512</v>
      </c>
      <c r="P169" s="287">
        <f>Flavors!P283</f>
        <v>221276.43418835173</v>
      </c>
      <c r="Q169" s="295">
        <f>Flavors!Q283</f>
        <v>0.13717198291969931</v>
      </c>
    </row>
    <row r="170" spans="2:17" x14ac:dyDescent="0.25">
      <c r="B170" s="439"/>
      <c r="C170" s="18" t="s">
        <v>206</v>
      </c>
      <c r="D170" s="286">
        <f>Flavors!D284</f>
        <v>57851.539773702621</v>
      </c>
      <c r="E170" s="287">
        <f>Flavors!E284</f>
        <v>-2185215.5442098491</v>
      </c>
      <c r="F170" s="288">
        <f>Flavors!F284</f>
        <v>-0.97420873402013386</v>
      </c>
      <c r="G170" s="289">
        <f>Flavors!G284</f>
        <v>3.2734113272125933E-3</v>
      </c>
      <c r="H170" s="290">
        <f>Flavors!H284</f>
        <v>-0.12788076687011404</v>
      </c>
      <c r="I170" s="291">
        <f>Flavors!I284</f>
        <v>1.7482538242446741</v>
      </c>
      <c r="J170" s="289">
        <f>Flavors!J284</f>
        <v>-0.24837386837618602</v>
      </c>
      <c r="K170" s="292">
        <f>Flavors!K284</f>
        <v>-0.12439668611936344</v>
      </c>
      <c r="L170" s="293">
        <f>Flavors!L284</f>
        <v>101139.17564781848</v>
      </c>
      <c r="M170" s="294">
        <f>Flavors!M284</f>
        <v>-4377430.6806400614</v>
      </c>
      <c r="N170" s="295">
        <f>Flavors!N284</f>
        <v>-0.97741708203885225</v>
      </c>
      <c r="O170" s="296">
        <f>Flavors!O284</f>
        <v>28925.769886851311</v>
      </c>
      <c r="P170" s="287">
        <f>Flavors!P284</f>
        <v>-1092607.7721049245</v>
      </c>
      <c r="Q170" s="295">
        <f>Flavors!Q284</f>
        <v>-0.97420873402013386</v>
      </c>
    </row>
    <row r="171" spans="2:17" x14ac:dyDescent="0.25">
      <c r="B171" s="439"/>
      <c r="C171" s="18" t="s">
        <v>207</v>
      </c>
      <c r="D171" s="286">
        <f>Flavors!D285</f>
        <v>204444.85</v>
      </c>
      <c r="E171" s="287">
        <f>Flavors!E285</f>
        <v>59224.795648072584</v>
      </c>
      <c r="F171" s="288">
        <f>Flavors!F285</f>
        <v>0.40782794024127517</v>
      </c>
      <c r="G171" s="289">
        <f>Flavors!G285</f>
        <v>1.1568094650515942E-2</v>
      </c>
      <c r="H171" s="290">
        <f>Flavors!H285</f>
        <v>3.0769456241242672E-3</v>
      </c>
      <c r="I171" s="291">
        <f>Flavors!I285</f>
        <v>4.3028367307858328</v>
      </c>
      <c r="J171" s="289">
        <f>Flavors!J285</f>
        <v>1.4866675418244513</v>
      </c>
      <c r="K171" s="292">
        <f>Flavors!K285</f>
        <v>0.52790419966661961</v>
      </c>
      <c r="L171" s="293">
        <f>Flavors!L285</f>
        <v>879692.80999999994</v>
      </c>
      <c r="M171" s="294">
        <f>Flavors!M285</f>
        <v>470728.56731480476</v>
      </c>
      <c r="N171" s="295">
        <f>Flavors!N285</f>
        <v>1.1510262223026511</v>
      </c>
      <c r="O171" s="296">
        <f>Flavors!O285</f>
        <v>109044</v>
      </c>
      <c r="P171" s="287">
        <f>Flavors!P285</f>
        <v>17566.800408234791</v>
      </c>
      <c r="Q171" s="295">
        <f>Flavors!Q285</f>
        <v>0.19203474184419783</v>
      </c>
    </row>
    <row r="172" spans="2:17" x14ac:dyDescent="0.25">
      <c r="B172" s="439"/>
      <c r="C172" s="18" t="s">
        <v>208</v>
      </c>
      <c r="D172" s="286">
        <f>Flavors!D286</f>
        <v>17031323.589058746</v>
      </c>
      <c r="E172" s="287">
        <f>Flavors!E286</f>
        <v>176580.3038223125</v>
      </c>
      <c r="F172" s="288">
        <f>Flavors!F286</f>
        <v>1.0476594085949942E-2</v>
      </c>
      <c r="G172" s="289">
        <f>Flavors!G286</f>
        <v>0.96368269145344798</v>
      </c>
      <c r="H172" s="290">
        <f>Flavors!H286</f>
        <v>-2.1829520859103391E-2</v>
      </c>
      <c r="I172" s="291">
        <f>Flavors!I286</f>
        <v>2.1677786676100159</v>
      </c>
      <c r="J172" s="289">
        <f>Flavors!J286</f>
        <v>7.29107100525761E-2</v>
      </c>
      <c r="K172" s="292">
        <f>Flavors!K286</f>
        <v>3.4804441869256547E-2</v>
      </c>
      <c r="L172" s="293">
        <f>Flavors!L286</f>
        <v>36920139.957524799</v>
      </c>
      <c r="M172" s="294">
        <f>Flavors!M286</f>
        <v>1611678.3164265752</v>
      </c>
      <c r="N172" s="295">
        <f>Flavors!N286</f>
        <v>4.5645667965058534E-2</v>
      </c>
      <c r="O172" s="296">
        <f>Flavors!O286</f>
        <v>9009324.4390672129</v>
      </c>
      <c r="P172" s="287">
        <f>Flavors!P286</f>
        <v>367398.04607577622</v>
      </c>
      <c r="Q172" s="295">
        <f>Flavors!Q286</f>
        <v>4.2513443110755306E-2</v>
      </c>
    </row>
    <row r="173" spans="2:17" x14ac:dyDescent="0.25">
      <c r="B173" s="439"/>
      <c r="C173" s="18" t="s">
        <v>209</v>
      </c>
      <c r="D173" s="286">
        <f>Flavors!D287</f>
        <v>710674294.92221391</v>
      </c>
      <c r="E173" s="287">
        <f>Flavors!E287</f>
        <v>20765956.949388623</v>
      </c>
      <c r="F173" s="288">
        <f>Flavors!F287</f>
        <v>3.0099588316914314E-2</v>
      </c>
      <c r="G173" s="289">
        <f>Flavors!G287</f>
        <v>40.212054788119396</v>
      </c>
      <c r="H173" s="290">
        <f>Flavors!H287</f>
        <v>-0.12751496635028303</v>
      </c>
      <c r="I173" s="291">
        <f>Flavors!I287</f>
        <v>2.2457796594102803</v>
      </c>
      <c r="J173" s="289">
        <f>Flavors!J287</f>
        <v>6.7240412414291573E-2</v>
      </c>
      <c r="K173" s="292">
        <f>Flavors!K287</f>
        <v>3.0864907532425729E-2</v>
      </c>
      <c r="L173" s="293">
        <f>Flavors!L287</f>
        <v>1596017876.0020506</v>
      </c>
      <c r="M173" s="294">
        <f>Flavors!M287</f>
        <v>93025484.898477793</v>
      </c>
      <c r="N173" s="295">
        <f>Flavors!N287</f>
        <v>6.1893516859505712E-2</v>
      </c>
      <c r="O173" s="296">
        <f>Flavors!O287</f>
        <v>362538205.07464564</v>
      </c>
      <c r="P173" s="287">
        <f>Flavors!P287</f>
        <v>14598594.256527662</v>
      </c>
      <c r="Q173" s="295">
        <f>Flavors!Q287</f>
        <v>4.1957264429311941E-2</v>
      </c>
    </row>
    <row r="174" spans="2:17" x14ac:dyDescent="0.25">
      <c r="B174" s="439"/>
      <c r="C174" s="18" t="s">
        <v>210</v>
      </c>
      <c r="D174" s="286">
        <f>Flavors!D288</f>
        <v>24773525.032098338</v>
      </c>
      <c r="E174" s="287">
        <f>Flavors!E288</f>
        <v>1556051.5300307609</v>
      </c>
      <c r="F174" s="288">
        <f>Flavors!F288</f>
        <v>6.7020708773165627E-2</v>
      </c>
      <c r="G174" s="289">
        <f>Flavors!G288</f>
        <v>1.4017593615013515</v>
      </c>
      <c r="H174" s="290">
        <f>Flavors!H288</f>
        <v>4.4212510261386839E-2</v>
      </c>
      <c r="I174" s="291">
        <f>Flavors!I288</f>
        <v>2.4322689340145258</v>
      </c>
      <c r="J174" s="289">
        <f>Flavors!J288</f>
        <v>0.10223095951209382</v>
      </c>
      <c r="K174" s="292">
        <f>Flavors!K288</f>
        <v>4.3875233206842792E-2</v>
      </c>
      <c r="L174" s="293">
        <f>Flavors!L288</f>
        <v>60255875.321603991</v>
      </c>
      <c r="M174" s="294">
        <f>Flavors!M288</f>
        <v>6158280.3897825629</v>
      </c>
      <c r="N174" s="295">
        <f>Flavors!N288</f>
        <v>0.11383649120711876</v>
      </c>
      <c r="O174" s="296">
        <f>Flavors!O288</f>
        <v>13446672.427435733</v>
      </c>
      <c r="P174" s="287">
        <f>Flavors!P288</f>
        <v>964491.40402317978</v>
      </c>
      <c r="Q174" s="295">
        <f>Flavors!Q288</f>
        <v>7.7269461339657258E-2</v>
      </c>
    </row>
    <row r="175" spans="2:17" x14ac:dyDescent="0.25">
      <c r="B175" s="439"/>
      <c r="C175" s="18" t="s">
        <v>211</v>
      </c>
      <c r="D175" s="286">
        <f>Flavors!D289</f>
        <v>30</v>
      </c>
      <c r="E175" s="287">
        <f>Flavors!E289</f>
        <v>-468</v>
      </c>
      <c r="F175" s="288">
        <f>Flavors!F289</f>
        <v>-0.93975903614457834</v>
      </c>
      <c r="G175" s="289">
        <f>Flavors!G289</f>
        <v>1.6974887825028523E-6</v>
      </c>
      <c r="H175" s="290">
        <f>Flavors!H289</f>
        <v>-2.7421025420056597E-5</v>
      </c>
      <c r="I175" s="291">
        <f>Flavors!I289</f>
        <v>2.2400000000003879</v>
      </c>
      <c r="J175" s="289">
        <f>Flavors!J289</f>
        <v>0.1374899598399697</v>
      </c>
      <c r="K175" s="292">
        <f>Flavors!K289</f>
        <v>6.5393247696205734E-2</v>
      </c>
      <c r="L175" s="293">
        <f>Flavors!L289</f>
        <v>67.200000000011642</v>
      </c>
      <c r="M175" s="294">
        <f>Flavors!M289</f>
        <v>-979.84999999987667</v>
      </c>
      <c r="N175" s="295">
        <f>Flavors!N289</f>
        <v>-0.9358196838737225</v>
      </c>
      <c r="O175" s="296">
        <f>Flavors!O289</f>
        <v>15</v>
      </c>
      <c r="P175" s="287">
        <f>Flavors!P289</f>
        <v>-234</v>
      </c>
      <c r="Q175" s="295">
        <f>Flavors!Q289</f>
        <v>-0.93975903614457834</v>
      </c>
    </row>
    <row r="176" spans="2:17" x14ac:dyDescent="0.25">
      <c r="B176" s="439"/>
      <c r="C176" s="18" t="s">
        <v>212</v>
      </c>
      <c r="D176" s="286">
        <f>Flavors!D290</f>
        <v>168147140.140863</v>
      </c>
      <c r="E176" s="287">
        <f>Flavors!E290</f>
        <v>20330653.984314352</v>
      </c>
      <c r="F176" s="288">
        <f>Flavors!F290</f>
        <v>0.13753982734228087</v>
      </c>
      <c r="G176" s="289">
        <f>Flavors!G290</f>
        <v>9.514262806635001</v>
      </c>
      <c r="H176" s="290">
        <f>Flavors!H290</f>
        <v>0.87129804454284354</v>
      </c>
      <c r="I176" s="291">
        <f>Flavors!I290</f>
        <v>2.0678172951952529</v>
      </c>
      <c r="J176" s="289">
        <f>Flavors!J290</f>
        <v>4.1617851510288073E-2</v>
      </c>
      <c r="K176" s="292">
        <f>Flavors!K290</f>
        <v>2.0539859311479926E-2</v>
      </c>
      <c r="L176" s="293">
        <f>Flavors!L290</f>
        <v>347697564.52089649</v>
      </c>
      <c r="M176" s="294">
        <f>Flavors!M290</f>
        <v>48191882.503031313</v>
      </c>
      <c r="N176" s="295">
        <f>Flavors!N290</f>
        <v>0.16090473535709657</v>
      </c>
      <c r="O176" s="296">
        <f>Flavors!O290</f>
        <v>74467053.743472293</v>
      </c>
      <c r="P176" s="287">
        <f>Flavors!P290</f>
        <v>7927965.3828919306</v>
      </c>
      <c r="Q176" s="295">
        <f>Flavors!Q290</f>
        <v>0.11914749026812158</v>
      </c>
    </row>
    <row r="177" spans="2:17" x14ac:dyDescent="0.25">
      <c r="B177" s="439"/>
      <c r="C177" s="18" t="s">
        <v>213</v>
      </c>
      <c r="D177" s="286">
        <f>Flavors!D291</f>
        <v>2205733.4456217289</v>
      </c>
      <c r="E177" s="287">
        <f>Flavors!E291</f>
        <v>2181549.9508085251</v>
      </c>
      <c r="F177" s="288">
        <f>Flavors!F291</f>
        <v>90.208217119116824</v>
      </c>
      <c r="G177" s="289">
        <f>Flavors!G291</f>
        <v>0.12480692603780834</v>
      </c>
      <c r="H177" s="290">
        <f>Flavors!H291</f>
        <v>0.12339289503944328</v>
      </c>
      <c r="I177" s="291">
        <f>Flavors!I291</f>
        <v>1.9569964712457919</v>
      </c>
      <c r="J177" s="289">
        <f>Flavors!J291</f>
        <v>0.31007998967759143</v>
      </c>
      <c r="K177" s="292">
        <f>Flavors!K291</f>
        <v>0.18827912231610677</v>
      </c>
      <c r="L177" s="293">
        <f>Flavors!L291</f>
        <v>4316612.5695905453</v>
      </c>
      <c r="M177" s="294">
        <f>Flavors!M291</f>
        <v>4276784.3734007608</v>
      </c>
      <c r="N177" s="295">
        <f>Flavors!N291</f>
        <v>107.38082018632106</v>
      </c>
      <c r="O177" s="296">
        <f>Flavors!O291</f>
        <v>1102866.7228108644</v>
      </c>
      <c r="P177" s="287">
        <f>Flavors!P291</f>
        <v>1090774.9754042625</v>
      </c>
      <c r="Q177" s="295">
        <f>Flavors!Q291</f>
        <v>90.208217119116824</v>
      </c>
    </row>
    <row r="178" spans="2:17" x14ac:dyDescent="0.25">
      <c r="B178" s="439"/>
      <c r="C178" s="18" t="s">
        <v>214</v>
      </c>
      <c r="D178" s="286">
        <f>Flavors!D292</f>
        <v>436748281.31964302</v>
      </c>
      <c r="E178" s="287">
        <f>Flavors!E292</f>
        <v>-661336.90145146847</v>
      </c>
      <c r="F178" s="288">
        <f>Flavors!F292</f>
        <v>-1.5119395502574133E-3</v>
      </c>
      <c r="G178" s="289">
        <f>Flavors!G292</f>
        <v>24.712510277249802</v>
      </c>
      <c r="H178" s="290">
        <f>Flavors!H292</f>
        <v>-0.86322904103744236</v>
      </c>
      <c r="I178" s="291">
        <f>Flavors!I292</f>
        <v>1.7639589772758504</v>
      </c>
      <c r="J178" s="289">
        <f>Flavors!J292</f>
        <v>-7.0220288834743627E-6</v>
      </c>
      <c r="K178" s="292">
        <f>Flavors!K292</f>
        <v>-3.9808187268020424E-6</v>
      </c>
      <c r="L178" s="293">
        <f>Flavors!L292</f>
        <v>770406051.64358294</v>
      </c>
      <c r="M178" s="294">
        <f>Flavors!M292</f>
        <v>-1169642.6672921181</v>
      </c>
      <c r="N178" s="295">
        <f>Flavors!N292</f>
        <v>-1.5159143502268724E-3</v>
      </c>
      <c r="O178" s="296">
        <f>Flavors!O292</f>
        <v>159251954.74168849</v>
      </c>
      <c r="P178" s="287">
        <f>Flavors!P292</f>
        <v>405116.78177717328</v>
      </c>
      <c r="Q178" s="295">
        <f>Flavors!Q292</f>
        <v>2.5503610080007629E-3</v>
      </c>
    </row>
    <row r="179" spans="2:17" ht="15" thickBot="1" x14ac:dyDescent="0.3">
      <c r="B179" s="439"/>
      <c r="C179" s="21" t="s">
        <v>215</v>
      </c>
      <c r="D179" s="338">
        <f>Flavors!D293</f>
        <v>10032060.925573053</v>
      </c>
      <c r="E179" s="339">
        <f>Flavors!E293</f>
        <v>-5009333.5280484632</v>
      </c>
      <c r="F179" s="340">
        <f>Flavors!F293</f>
        <v>-0.33303651090955638</v>
      </c>
      <c r="G179" s="341">
        <f>Flavors!G293</f>
        <v>0.56764369621818134</v>
      </c>
      <c r="H179" s="342">
        <f>Flavors!H293</f>
        <v>-0.31184035603900151</v>
      </c>
      <c r="I179" s="343">
        <f>Flavors!I293</f>
        <v>2.4047263868487696</v>
      </c>
      <c r="J179" s="341">
        <f>Flavors!J293</f>
        <v>0.38391458344673834</v>
      </c>
      <c r="K179" s="344">
        <f>Flavors!K293</f>
        <v>0.18998037461995182</v>
      </c>
      <c r="L179" s="345">
        <f>Flavors!L293</f>
        <v>24124361.622200012</v>
      </c>
      <c r="M179" s="346">
        <f>Flavors!M293</f>
        <v>-6271465.8293041922</v>
      </c>
      <c r="N179" s="347">
        <f>Flavors!N293</f>
        <v>-0.20632653739432366</v>
      </c>
      <c r="O179" s="348">
        <f>Flavors!O293</f>
        <v>5711952.6151372623</v>
      </c>
      <c r="P179" s="339">
        <f>Flavors!P293</f>
        <v>-1311979.3290461125</v>
      </c>
      <c r="Q179" s="347">
        <f>Flavors!Q293</f>
        <v>-0.18678702178095313</v>
      </c>
    </row>
    <row r="180" spans="2:17" x14ac:dyDescent="0.25">
      <c r="B180" s="438" t="s">
        <v>285</v>
      </c>
      <c r="C180" s="24" t="s">
        <v>286</v>
      </c>
      <c r="D180" s="183">
        <f>'NB vs PL'!D37</f>
        <v>1156344793.6593549</v>
      </c>
      <c r="E180" s="23">
        <f>'NB vs PL'!E37</f>
        <v>30482491.526403904</v>
      </c>
      <c r="F180" s="194">
        <f>'NB vs PL'!F37</f>
        <v>2.7074795442262069E-2</v>
      </c>
      <c r="G180" s="202">
        <f>'NB vs PL'!G37</f>
        <v>65.42941053141098</v>
      </c>
      <c r="H180" s="217">
        <f>'NB vs PL'!H37</f>
        <v>-0.40078512076692618</v>
      </c>
      <c r="I180" s="198">
        <f>'NB vs PL'!I37</f>
        <v>2.1437721461029722</v>
      </c>
      <c r="J180" s="202">
        <f>'NB vs PL'!J37</f>
        <v>6.8755398849461358E-2</v>
      </c>
      <c r="K180" s="205">
        <f>'NB vs PL'!K37</f>
        <v>3.3134864545293866E-2</v>
      </c>
      <c r="L180" s="207">
        <f>'NB vs PL'!L37</f>
        <v>2478939759.9381137</v>
      </c>
      <c r="M180" s="211">
        <f>'NB vs PL'!M37</f>
        <v>142756627.91084814</v>
      </c>
      <c r="N180" s="209">
        <f>'NB vs PL'!N37</f>
        <v>6.1106779667126729E-2</v>
      </c>
      <c r="O180" s="22">
        <f>'NB vs PL'!O37</f>
        <v>498930882.91575539</v>
      </c>
      <c r="P180" s="23">
        <f>'NB vs PL'!P37</f>
        <v>23161184.722640336</v>
      </c>
      <c r="Q180" s="209">
        <f>'NB vs PL'!Q37</f>
        <v>4.8681504540121434E-2</v>
      </c>
    </row>
    <row r="181" spans="2:17" ht="15" thickBot="1" x14ac:dyDescent="0.3">
      <c r="B181" s="440"/>
      <c r="C181" s="25" t="s">
        <v>197</v>
      </c>
      <c r="D181" s="184">
        <f>'NB vs PL'!D38</f>
        <v>610971745.29089844</v>
      </c>
      <c r="E181" s="17">
        <f>'NB vs PL'!E38</f>
        <v>26581949.615190506</v>
      </c>
      <c r="F181" s="195">
        <f>'NB vs PL'!F38</f>
        <v>4.5486676550289172E-2</v>
      </c>
      <c r="G181" s="203">
        <f>'NB vs PL'!G38</f>
        <v>34.570589468582988</v>
      </c>
      <c r="H181" s="218">
        <f>'NB vs PL'!H38</f>
        <v>0.40078512076389217</v>
      </c>
      <c r="I181" s="199">
        <f>'NB vs PL'!I38</f>
        <v>1.9742039633788289</v>
      </c>
      <c r="J181" s="203">
        <f>'NB vs PL'!J38</f>
        <v>-4.8137187006458415E-3</v>
      </c>
      <c r="K181" s="206">
        <f>'NB vs PL'!K38</f>
        <v>-2.4323778126063905E-3</v>
      </c>
      <c r="L181" s="208">
        <f>'NB vs PL'!L38</f>
        <v>1206182841.0657721</v>
      </c>
      <c r="M181" s="212">
        <f>'NB vs PL'!M38</f>
        <v>49665102.196734667</v>
      </c>
      <c r="N181" s="210">
        <f>'NB vs PL'!N38</f>
        <v>4.2943657954872649E-2</v>
      </c>
      <c r="O181" s="16">
        <f>'NB vs PL'!O38</f>
        <v>309115999.49113774</v>
      </c>
      <c r="P181" s="17">
        <f>'NB vs PL'!P38</f>
        <v>11147849.982237339</v>
      </c>
      <c r="Q181" s="210">
        <f>'NB vs PL'!Q38</f>
        <v>3.7412891279188044E-2</v>
      </c>
    </row>
    <row r="182" spans="2:17" x14ac:dyDescent="0.25">
      <c r="B182" s="439" t="s">
        <v>287</v>
      </c>
      <c r="C182" s="13" t="s">
        <v>39</v>
      </c>
      <c r="D182" s="162">
        <f>Size!D107</f>
        <v>36630899.94051186</v>
      </c>
      <c r="E182" s="32">
        <f>Size!E107</f>
        <v>11757623.663603425</v>
      </c>
      <c r="F182" s="196">
        <f>Size!F107</f>
        <v>0.47270104399229596</v>
      </c>
      <c r="G182" s="204">
        <f>Size!G107</f>
        <v>2.0726847247334437</v>
      </c>
      <c r="H182" s="219">
        <f>Size!H107</f>
        <v>0.61832157506809615</v>
      </c>
      <c r="I182" s="200">
        <f>Size!I107</f>
        <v>3.4914936000927383</v>
      </c>
      <c r="J182" s="204">
        <f>Size!J107</f>
        <v>0.21636032596907651</v>
      </c>
      <c r="K182" s="186">
        <f>Size!K107</f>
        <v>6.6061533336217823E-2</v>
      </c>
      <c r="L182" s="187">
        <f>Size!L107</f>
        <v>127896552.70793463</v>
      </c>
      <c r="M182" s="188">
        <f>Size!M107</f>
        <v>46433257.9369611</v>
      </c>
      <c r="N182" s="189">
        <f>Size!N107</f>
        <v>0.5699899331042757</v>
      </c>
      <c r="O182" s="31">
        <f>Size!O107</f>
        <v>24628798.20902507</v>
      </c>
      <c r="P182" s="32">
        <f>Size!P107</f>
        <v>7874104.1977371275</v>
      </c>
      <c r="Q182" s="189">
        <f>Size!Q107</f>
        <v>0.46996407051255012</v>
      </c>
    </row>
    <row r="183" spans="2:17" x14ac:dyDescent="0.25">
      <c r="B183" s="439"/>
      <c r="C183" s="18" t="s">
        <v>234</v>
      </c>
      <c r="D183" s="27">
        <f>Size!D108</f>
        <v>872165437.30578768</v>
      </c>
      <c r="E183" s="309">
        <f>Size!E108</f>
        <v>28962303.805860519</v>
      </c>
      <c r="F183" s="310">
        <f>Size!F108</f>
        <v>3.4347955617343565E-2</v>
      </c>
      <c r="G183" s="311">
        <f>Size!G108</f>
        <v>49.349701543775659</v>
      </c>
      <c r="H183" s="215">
        <f>Size!H108</f>
        <v>4.6845281807279093E-2</v>
      </c>
      <c r="I183" s="312">
        <f>Size!I108</f>
        <v>2.0093321396971455</v>
      </c>
      <c r="J183" s="311">
        <f>Size!J108</f>
        <v>2.467536510432744E-3</v>
      </c>
      <c r="K183" s="313">
        <f>Size!K108</f>
        <v>1.2295480753980749E-3</v>
      </c>
      <c r="L183" s="180">
        <f>Size!L108</f>
        <v>1752470044.3115349</v>
      </c>
      <c r="M183" s="314">
        <f>Size!M108</f>
        <v>60275522.394410849</v>
      </c>
      <c r="N183" s="173">
        <f>Size!N108</f>
        <v>3.5619736155464793E-2</v>
      </c>
      <c r="O183" s="315">
        <f>Size!O108</f>
        <v>439742605.61453187</v>
      </c>
      <c r="P183" s="309">
        <f>Size!P108</f>
        <v>15746209.875403345</v>
      </c>
      <c r="Q183" s="173">
        <f>Size!Q108</f>
        <v>3.7137603134465055E-2</v>
      </c>
    </row>
    <row r="184" spans="2:17" x14ac:dyDescent="0.25">
      <c r="B184" s="439"/>
      <c r="C184" s="18" t="s">
        <v>235</v>
      </c>
      <c r="D184" s="27">
        <f>Size!D109</f>
        <v>47416572.566290282</v>
      </c>
      <c r="E184" s="309">
        <f>Size!E109</f>
        <v>-100177.84186284989</v>
      </c>
      <c r="F184" s="310">
        <f>Size!F109</f>
        <v>-2.1082637386259677E-3</v>
      </c>
      <c r="G184" s="311">
        <f>Size!G109</f>
        <v>2.6829700012003421</v>
      </c>
      <c r="H184" s="215">
        <f>Size!H109</f>
        <v>-9.5377732974916807E-2</v>
      </c>
      <c r="I184" s="312">
        <f>Size!I109</f>
        <v>2.6984319042182809</v>
      </c>
      <c r="J184" s="311">
        <f>Size!J109</f>
        <v>-0.3804481461476148</v>
      </c>
      <c r="K184" s="313">
        <f>Size!K109</f>
        <v>-0.12356705682717394</v>
      </c>
      <c r="L184" s="180">
        <f>Size!L109</f>
        <v>127950392.20155899</v>
      </c>
      <c r="M184" s="314">
        <f>Size!M109</f>
        <v>-18347982.688319221</v>
      </c>
      <c r="N184" s="173">
        <f>Size!N109</f>
        <v>-0.12541480862060242</v>
      </c>
      <c r="O184" s="315">
        <f>Size!O109</f>
        <v>15540165.963298025</v>
      </c>
      <c r="P184" s="309">
        <f>Size!P109</f>
        <v>-510157.54251322709</v>
      </c>
      <c r="Q184" s="173">
        <f>Size!Q109</f>
        <v>-3.178487600754696E-2</v>
      </c>
    </row>
    <row r="185" spans="2:17" x14ac:dyDescent="0.25">
      <c r="B185" s="439"/>
      <c r="C185" s="18" t="s">
        <v>236</v>
      </c>
      <c r="D185" s="27">
        <f>Size!D110</f>
        <v>47857815.036547258</v>
      </c>
      <c r="E185" s="309">
        <f>Size!E110</f>
        <v>1991290.6957069486</v>
      </c>
      <c r="F185" s="310">
        <f>Size!F110</f>
        <v>4.3414902792925834E-2</v>
      </c>
      <c r="G185" s="311">
        <f>Size!G110</f>
        <v>2.7079368059878446</v>
      </c>
      <c r="H185" s="215">
        <f>Size!H110</f>
        <v>2.607929506254969E-2</v>
      </c>
      <c r="I185" s="312">
        <f>Size!I110</f>
        <v>1.8776092756608536</v>
      </c>
      <c r="J185" s="311">
        <f>Size!J110</f>
        <v>2.478358121511981E-2</v>
      </c>
      <c r="K185" s="313">
        <f>Size!K110</f>
        <v>1.3376099699725792E-2</v>
      </c>
      <c r="L185" s="180">
        <f>Size!L110</f>
        <v>89858277.425482601</v>
      </c>
      <c r="M185" s="314">
        <f>Size!M110</f>
        <v>4875602.6118530035</v>
      </c>
      <c r="N185" s="173">
        <f>Size!N110</f>
        <v>5.7371724560863667E-2</v>
      </c>
      <c r="O185" s="315">
        <f>Size!O110</f>
        <v>13396381.977223039</v>
      </c>
      <c r="P185" s="309">
        <f>Size!P110</f>
        <v>564715.07032179832</v>
      </c>
      <c r="Q185" s="173">
        <f>Size!Q110</f>
        <v>4.4009486407263133E-2</v>
      </c>
    </row>
    <row r="186" spans="2:17" x14ac:dyDescent="0.25">
      <c r="B186" s="439"/>
      <c r="C186" s="18" t="s">
        <v>237</v>
      </c>
      <c r="D186" s="27">
        <f>Size!D111</f>
        <v>561783660.30972517</v>
      </c>
      <c r="E186" s="309">
        <f>Size!E111</f>
        <v>12271110.026972532</v>
      </c>
      <c r="F186" s="310">
        <f>Size!F111</f>
        <v>2.2330900396466673E-2</v>
      </c>
      <c r="G186" s="311">
        <f>Size!G111</f>
        <v>31.787382052305055</v>
      </c>
      <c r="H186" s="215">
        <f>Size!H111</f>
        <v>-0.34311794748006719</v>
      </c>
      <c r="I186" s="312">
        <f>Size!I111</f>
        <v>1.6465119170413207</v>
      </c>
      <c r="J186" s="311">
        <f>Size!J111</f>
        <v>0.1079931188377683</v>
      </c>
      <c r="K186" s="313">
        <f>Size!K111</f>
        <v>7.0192914746226173E-2</v>
      </c>
      <c r="L186" s="180">
        <f>Size!L111</f>
        <v>924983491.49905574</v>
      </c>
      <c r="M186" s="314">
        <f>Size!M111</f>
        <v>79548103.040266037</v>
      </c>
      <c r="N186" s="173">
        <f>Size!N111</f>
        <v>9.4091286130428609E-2</v>
      </c>
      <c r="O186" s="315">
        <f>Size!O111</f>
        <v>139692252.28179359</v>
      </c>
      <c r="P186" s="309">
        <f>Size!P111</f>
        <v>3023092.4276039898</v>
      </c>
      <c r="Q186" s="173">
        <f>Size!Q111</f>
        <v>2.2119784967064144E-2</v>
      </c>
    </row>
    <row r="187" spans="2:17" x14ac:dyDescent="0.25">
      <c r="B187" s="439"/>
      <c r="C187" s="18" t="s">
        <v>238</v>
      </c>
      <c r="D187" s="27">
        <f>Size!D112</f>
        <v>141186784.82790837</v>
      </c>
      <c r="E187" s="309">
        <f>Size!E112</f>
        <v>9658915.6751593202</v>
      </c>
      <c r="F187" s="310">
        <f>Size!F112</f>
        <v>7.3436266681565415E-2</v>
      </c>
      <c r="G187" s="311">
        <f>Size!G112</f>
        <v>7.9887661161006145</v>
      </c>
      <c r="H187" s="215">
        <f>Size!H112</f>
        <v>0.29821164630803931</v>
      </c>
      <c r="I187" s="312">
        <f>Size!I112</f>
        <v>3.9236131028365646</v>
      </c>
      <c r="J187" s="311">
        <f>Size!J112</f>
        <v>-3.5813112162718319E-2</v>
      </c>
      <c r="K187" s="313">
        <f>Size!K112</f>
        <v>-9.0450257734439946E-3</v>
      </c>
      <c r="L187" s="180">
        <f>Size!L112</f>
        <v>553962318.89814794</v>
      </c>
      <c r="M187" s="314">
        <f>Size!M112</f>
        <v>33187425.771757841</v>
      </c>
      <c r="N187" s="173">
        <f>Size!N112</f>
        <v>6.3727007983281139E-2</v>
      </c>
      <c r="O187" s="315">
        <f>Size!O112</f>
        <v>166111690.43230045</v>
      </c>
      <c r="P187" s="309">
        <f>Size!P112</f>
        <v>9453840.6453896165</v>
      </c>
      <c r="Q187" s="173">
        <f>Size!Q112</f>
        <v>6.0347059903151493E-2</v>
      </c>
    </row>
    <row r="188" spans="2:17" ht="15" thickBot="1" x14ac:dyDescent="0.3">
      <c r="B188" s="439"/>
      <c r="C188" s="21" t="s">
        <v>239</v>
      </c>
      <c r="D188" s="316">
        <f>Size!D113</f>
        <v>60275368.963446245</v>
      </c>
      <c r="E188" s="317">
        <f>Size!E113</f>
        <v>-7476624.8838520199</v>
      </c>
      <c r="F188" s="318">
        <f>Size!F113</f>
        <v>-0.11035283921980348</v>
      </c>
      <c r="G188" s="319">
        <f>Size!G113</f>
        <v>3.4105587558890202</v>
      </c>
      <c r="H188" s="320">
        <f>Size!H113</f>
        <v>-0.55096211779426119</v>
      </c>
      <c r="I188" s="321">
        <f>Size!I113</f>
        <v>1.8072032038001276</v>
      </c>
      <c r="J188" s="319">
        <f>Size!J113</f>
        <v>1.3134630800663238E-2</v>
      </c>
      <c r="K188" s="322">
        <f>Size!K113</f>
        <v>7.321142011146059E-3</v>
      </c>
      <c r="L188" s="323">
        <f>Size!L113</f>
        <v>108929839.90097483</v>
      </c>
      <c r="M188" s="324">
        <f>Size!M113</f>
        <v>-12621883.018516064</v>
      </c>
      <c r="N188" s="325">
        <f>Size!N113</f>
        <v>-0.10383960601591882</v>
      </c>
      <c r="O188" s="326">
        <f>Size!O113</f>
        <v>9261093.6541104317</v>
      </c>
      <c r="P188" s="317">
        <f>Size!P113</f>
        <v>-1516664.2436754704</v>
      </c>
      <c r="Q188" s="325">
        <f>Size!Q113</f>
        <v>-0.14072168423703801</v>
      </c>
    </row>
    <row r="189" spans="2:17" x14ac:dyDescent="0.25">
      <c r="B189" s="438" t="s">
        <v>35</v>
      </c>
      <c r="C189" s="24" t="s">
        <v>288</v>
      </c>
      <c r="D189" s="183">
        <f>Organic!D37</f>
        <v>66786324.290766962</v>
      </c>
      <c r="E189" s="23">
        <f>Organic!E37</f>
        <v>-20069421.240319736</v>
      </c>
      <c r="F189" s="194">
        <f>Organic!F37</f>
        <v>-0.23106613290351244</v>
      </c>
      <c r="G189" s="202">
        <f>Organic!G37</f>
        <v>3.7789678769391544</v>
      </c>
      <c r="H189" s="217">
        <f>Organic!H37</f>
        <v>-1.2995667813356202</v>
      </c>
      <c r="I189" s="198">
        <f>Organic!I37</f>
        <v>2.4082463669709711</v>
      </c>
      <c r="J189" s="202">
        <f>Organic!J37</f>
        <v>0.89159332142313086</v>
      </c>
      <c r="K189" s="205">
        <f>Organic!K37</f>
        <v>0.58786900803741349</v>
      </c>
      <c r="L189" s="207">
        <f>Organic!L37</f>
        <v>160837922.83658466</v>
      </c>
      <c r="M189" s="211">
        <f>Organic!M37</f>
        <v>29107891.853533804</v>
      </c>
      <c r="N189" s="209">
        <f>Organic!N37</f>
        <v>0.22096625679287205</v>
      </c>
      <c r="O189" s="22">
        <f>Organic!O37</f>
        <v>25626556.289243393</v>
      </c>
      <c r="P189" s="23">
        <f>Organic!P37</f>
        <v>-3377524.2810219899</v>
      </c>
      <c r="Q189" s="209">
        <f>Organic!Q37</f>
        <v>-0.1164499689221173</v>
      </c>
    </row>
    <row r="190" spans="2:17" ht="15" thickBot="1" x14ac:dyDescent="0.3">
      <c r="B190" s="440"/>
      <c r="C190" s="25" t="s">
        <v>289</v>
      </c>
      <c r="D190" s="184">
        <f>Organic!D38</f>
        <v>1700530214.6595943</v>
      </c>
      <c r="E190" s="17">
        <f>Organic!E38</f>
        <v>77133862.381971836</v>
      </c>
      <c r="F190" s="195">
        <f>Organic!F38</f>
        <v>4.7513881790945969E-2</v>
      </c>
      <c r="G190" s="203">
        <f>Organic!G38</f>
        <v>96.221032123060922</v>
      </c>
      <c r="H190" s="218">
        <f>Organic!H38</f>
        <v>1.2995667813356988</v>
      </c>
      <c r="I190" s="199">
        <f>Organic!I38</f>
        <v>2.0730081498810238</v>
      </c>
      <c r="J190" s="203">
        <f>Organic!J38</f>
        <v>2.6752732561434733E-3</v>
      </c>
      <c r="K190" s="206">
        <f>Organic!K38</f>
        <v>1.2921947414102728E-3</v>
      </c>
      <c r="L190" s="208">
        <f>Organic!L38</f>
        <v>3525212994.1082659</v>
      </c>
      <c r="M190" s="212">
        <f>Organic!M38</f>
        <v>164242154.19499826</v>
      </c>
      <c r="N190" s="210">
        <f>Organic!N38</f>
        <v>4.8867473720550537E-2</v>
      </c>
      <c r="O190" s="16">
        <f>Organic!O38</f>
        <v>782746431.84303963</v>
      </c>
      <c r="P190" s="17">
        <f>Organic!P38</f>
        <v>38012664.711289287</v>
      </c>
      <c r="Q190" s="210">
        <f>Organic!Q38</f>
        <v>5.1041951350870453E-2</v>
      </c>
    </row>
    <row r="191" spans="2:17" x14ac:dyDescent="0.25">
      <c r="B191" s="438" t="s">
        <v>290</v>
      </c>
      <c r="C191" s="13" t="s">
        <v>291</v>
      </c>
      <c r="D191" s="26">
        <f>Form!D37</f>
        <v>310379351.03397369</v>
      </c>
      <c r="E191" s="15">
        <f>Form!E37</f>
        <v>11291637.83054924</v>
      </c>
      <c r="F191" s="171">
        <f>Form!F37</f>
        <v>3.7753599803911818E-2</v>
      </c>
      <c r="G191" s="222">
        <f>Form!G37</f>
        <v>17.562182223356167</v>
      </c>
      <c r="H191" s="223">
        <f>Form!H37</f>
        <v>7.4250848406482106E-2</v>
      </c>
      <c r="I191" s="224">
        <f>Form!I37</f>
        <v>2.3522416780946571</v>
      </c>
      <c r="J191" s="222">
        <f>Form!J37</f>
        <v>3.6558631389414842E-2</v>
      </c>
      <c r="K191" s="225">
        <f>Form!K37</f>
        <v>1.5787407279865232E-2</v>
      </c>
      <c r="L191" s="226">
        <f>Form!L37</f>
        <v>730087245.52208495</v>
      </c>
      <c r="M191" s="170">
        <f>Form!M37</f>
        <v>37494898.579075336</v>
      </c>
      <c r="N191" s="172">
        <f>Form!N37</f>
        <v>5.4137038540162538E-2</v>
      </c>
      <c r="O191" s="14">
        <f>Form!O37</f>
        <v>153771640.66819745</v>
      </c>
      <c r="P191" s="15">
        <f>Form!P37</f>
        <v>7280727.7386075556</v>
      </c>
      <c r="Q191" s="172">
        <f>Form!Q37</f>
        <v>4.9700883099192641E-2</v>
      </c>
    </row>
    <row r="192" spans="2:17" ht="15" thickBot="1" x14ac:dyDescent="0.3">
      <c r="B192" s="440"/>
      <c r="C192" s="21" t="s">
        <v>225</v>
      </c>
      <c r="D192" s="30">
        <f>Form!D38</f>
        <v>1456937187.9164383</v>
      </c>
      <c r="E192" s="20">
        <f>Form!E38</f>
        <v>45772803.311142445</v>
      </c>
      <c r="F192" s="167">
        <f>Form!F38</f>
        <v>3.2436195109859678E-2</v>
      </c>
      <c r="G192" s="214">
        <f>Form!G38</f>
        <v>82.437817776646739</v>
      </c>
      <c r="H192" s="220">
        <f>Form!H38</f>
        <v>-7.4250848404233238E-2</v>
      </c>
      <c r="I192" s="213">
        <f>Form!I38</f>
        <v>2.0288888882368172</v>
      </c>
      <c r="J192" s="214">
        <f>Form!J38</f>
        <v>4.4634924276064414E-2</v>
      </c>
      <c r="K192" s="179">
        <f>Form!K38</f>
        <v>2.2494562231826925E-2</v>
      </c>
      <c r="L192" s="181">
        <f>Form!L38</f>
        <v>2955963671.4226575</v>
      </c>
      <c r="M192" s="168">
        <f>Form!M38</f>
        <v>155855147.46936274</v>
      </c>
      <c r="N192" s="174">
        <f>Form!N38</f>
        <v>5.5660395351149028E-2</v>
      </c>
      <c r="O192" s="19">
        <f>Form!O38</f>
        <v>654601347.46408451</v>
      </c>
      <c r="P192" s="20">
        <f>Form!P38</f>
        <v>27354412.691659331</v>
      </c>
      <c r="Q192" s="174">
        <f>Form!Q38</f>
        <v>4.3610277189451603E-2</v>
      </c>
    </row>
    <row r="193" spans="1:20" x14ac:dyDescent="0.25">
      <c r="B193" s="439" t="s">
        <v>292</v>
      </c>
      <c r="C193" s="13" t="s">
        <v>37</v>
      </c>
      <c r="D193" s="162">
        <f>'Package Type'!D121</f>
        <v>61186541.459865287</v>
      </c>
      <c r="E193" s="32">
        <f>'Package Type'!E121</f>
        <v>-2150010.3199956492</v>
      </c>
      <c r="F193" s="196">
        <f>'Package Type'!F121</f>
        <v>-3.3945806324734054E-2</v>
      </c>
      <c r="G193" s="204">
        <f>'Package Type'!G121</f>
        <v>3.4621155922755653</v>
      </c>
      <c r="H193" s="219">
        <f>'Package Type'!H121</f>
        <v>-0.24123035660600589</v>
      </c>
      <c r="I193" s="200">
        <f>'Package Type'!I121</f>
        <v>4.690675393348581</v>
      </c>
      <c r="J193" s="204">
        <f>'Package Type'!J121</f>
        <v>-8.5986094052487694E-2</v>
      </c>
      <c r="K193" s="186">
        <f>'Package Type'!K121</f>
        <v>-1.8001295314580022E-2</v>
      </c>
      <c r="L193" s="187">
        <f>'Package Type'!L121</f>
        <v>287006204.42989284</v>
      </c>
      <c r="M193" s="188">
        <f>'Package Type'!M121</f>
        <v>-15531063.201752484</v>
      </c>
      <c r="N193" s="189">
        <f>'Package Type'!N121</f>
        <v>-5.1336033154971018E-2</v>
      </c>
      <c r="O193" s="31">
        <f>'Package Type'!O121</f>
        <v>71009498.176399186</v>
      </c>
      <c r="P193" s="32">
        <f>'Package Type'!P121</f>
        <v>1609153.263230443</v>
      </c>
      <c r="Q193" s="189">
        <f>'Package Type'!Q121</f>
        <v>2.3186531208796709E-2</v>
      </c>
    </row>
    <row r="194" spans="1:20" x14ac:dyDescent="0.25">
      <c r="B194" s="439"/>
      <c r="C194" s="18" t="s">
        <v>227</v>
      </c>
      <c r="D194" s="27">
        <f>'Package Type'!D122</f>
        <v>19470940.343952507</v>
      </c>
      <c r="E194" s="309">
        <f>'Package Type'!E122</f>
        <v>2714734.6973680537</v>
      </c>
      <c r="F194" s="310">
        <f>'Package Type'!F122</f>
        <v>0.16201368941311717</v>
      </c>
      <c r="G194" s="311">
        <f>'Package Type'!G122</f>
        <v>1.1017234272880532</v>
      </c>
      <c r="H194" s="215">
        <f>'Package Type'!H122</f>
        <v>0.12197280057906479</v>
      </c>
      <c r="I194" s="312">
        <f>'Package Type'!I122</f>
        <v>3.3999271386394465</v>
      </c>
      <c r="J194" s="311">
        <f>'Package Type'!J122</f>
        <v>-8.6246587898690219E-2</v>
      </c>
      <c r="K194" s="313">
        <f>'Package Type'!K122</f>
        <v>-2.4739612728461292E-2</v>
      </c>
      <c r="L194" s="180">
        <f>'Package Type'!L122</f>
        <v>66199778.490233809</v>
      </c>
      <c r="M194" s="314">
        <f>'Package Type'!M122</f>
        <v>7784734.6086411178</v>
      </c>
      <c r="N194" s="173">
        <f>'Package Type'!N122</f>
        <v>0.13326592075186619</v>
      </c>
      <c r="O194" s="315">
        <f>'Package Type'!O122</f>
        <v>9951464.2501214799</v>
      </c>
      <c r="P194" s="309">
        <f>'Package Type'!P122</f>
        <v>1333997.7568122298</v>
      </c>
      <c r="Q194" s="173">
        <f>'Package Type'!Q122</f>
        <v>0.15480161806813739</v>
      </c>
    </row>
    <row r="195" spans="1:20" x14ac:dyDescent="0.25">
      <c r="B195" s="439"/>
      <c r="C195" s="18" t="s">
        <v>228</v>
      </c>
      <c r="D195" s="27">
        <f>'Package Type'!D123</f>
        <v>693381701.06010807</v>
      </c>
      <c r="E195" s="309">
        <f>'Package Type'!E123</f>
        <v>14453326.076104522</v>
      </c>
      <c r="F195" s="310">
        <f>'Package Type'!F123</f>
        <v>2.1288440148705026E-2</v>
      </c>
      <c r="G195" s="311">
        <f>'Package Type'!G123</f>
        <v>39.233588651409299</v>
      </c>
      <c r="H195" s="215">
        <f>'Package Type'!H123</f>
        <v>-0.46397265279212974</v>
      </c>
      <c r="I195" s="312">
        <f>'Package Type'!I123</f>
        <v>2.0180983939174899</v>
      </c>
      <c r="J195" s="311">
        <f>'Package Type'!J123</f>
        <v>0.13189120676516874</v>
      </c>
      <c r="K195" s="313">
        <f>'Package Type'!K123</f>
        <v>6.9924029376799229E-2</v>
      </c>
      <c r="L195" s="180">
        <f>'Package Type'!L123</f>
        <v>1399312497.2811813</v>
      </c>
      <c r="M195" s="314">
        <f>'Package Type'!M123</f>
        <v>118712916.82470775</v>
      </c>
      <c r="N195" s="173">
        <f>'Package Type'!N123</f>
        <v>9.2701043039848705E-2</v>
      </c>
      <c r="O195" s="315">
        <f>'Package Type'!O123</f>
        <v>313757989.49456155</v>
      </c>
      <c r="P195" s="309">
        <f>'Package Type'!P123</f>
        <v>15165939.718007267</v>
      </c>
      <c r="Q195" s="173">
        <f>'Package Type'!Q123</f>
        <v>5.0791505431428637E-2</v>
      </c>
    </row>
    <row r="196" spans="1:20" ht="15" customHeight="1" x14ac:dyDescent="0.25">
      <c r="B196" s="439"/>
      <c r="C196" s="18" t="s">
        <v>229</v>
      </c>
      <c r="D196" s="27">
        <f>'Package Type'!D124</f>
        <v>29285456.877686281</v>
      </c>
      <c r="E196" s="309">
        <f>'Package Type'!E124</f>
        <v>21415240.22452566</v>
      </c>
      <c r="F196" s="310">
        <f>'Package Type'!F124</f>
        <v>2.721048373671576</v>
      </c>
      <c r="G196" s="311">
        <f>'Package Type'!G124</f>
        <v>1.6570578180114481</v>
      </c>
      <c r="H196" s="215">
        <f>'Package Type'!H124</f>
        <v>1.1968790722438227</v>
      </c>
      <c r="I196" s="312">
        <f>'Package Type'!I124</f>
        <v>2.4578962727033131</v>
      </c>
      <c r="J196" s="311">
        <f>'Package Type'!J124</f>
        <v>-0.12121534711939352</v>
      </c>
      <c r="K196" s="313">
        <f>'Package Type'!K124</f>
        <v>-4.6998875964789036E-2</v>
      </c>
      <c r="L196" s="180">
        <f>'Package Type'!L124</f>
        <v>71980615.304078713</v>
      </c>
      <c r="M196" s="314">
        <f>'Package Type'!M124</f>
        <v>51682448.083389983</v>
      </c>
      <c r="N196" s="173">
        <f>'Package Type'!N124</f>
        <v>2.5461632826984051</v>
      </c>
      <c r="O196" s="315">
        <f>'Package Type'!O124</f>
        <v>13407537.416206017</v>
      </c>
      <c r="P196" s="309">
        <f>'Package Type'!P124</f>
        <v>8210101.3650313076</v>
      </c>
      <c r="Q196" s="173">
        <f>'Package Type'!Q124</f>
        <v>1.5796445178340739</v>
      </c>
    </row>
    <row r="197" spans="1:20" x14ac:dyDescent="0.25">
      <c r="B197" s="439"/>
      <c r="C197" s="18" t="s">
        <v>230</v>
      </c>
      <c r="D197" s="27">
        <f>'Package Type'!D125</f>
        <v>36579.688722342253</v>
      </c>
      <c r="E197" s="309">
        <f>'Package Type'!E125</f>
        <v>17265.438054174185</v>
      </c>
      <c r="F197" s="310">
        <f>'Package Type'!F125</f>
        <v>0.89392223135166493</v>
      </c>
      <c r="G197" s="311">
        <f>'Package Type'!G125</f>
        <v>2.0697870424540681E-3</v>
      </c>
      <c r="H197" s="215">
        <f>'Package Type'!H125</f>
        <v>9.4046519025959988E-4</v>
      </c>
      <c r="I197" s="312">
        <f>'Package Type'!I125</f>
        <v>5.1540051731681613</v>
      </c>
      <c r="J197" s="311">
        <f>'Package Type'!J125</f>
        <v>0.38870390200113381</v>
      </c>
      <c r="K197" s="313">
        <f>'Package Type'!K125</f>
        <v>8.156963849337899E-2</v>
      </c>
      <c r="L197" s="180">
        <f>'Package Type'!L125</f>
        <v>188531.90490783303</v>
      </c>
      <c r="M197" s="314">
        <f>'Package Type'!M125</f>
        <v>96493.681647173129</v>
      </c>
      <c r="N197" s="173">
        <f>'Package Type'!N125</f>
        <v>1.0484087830975941</v>
      </c>
      <c r="O197" s="315">
        <f>'Package Type'!O125</f>
        <v>36694.918296456337</v>
      </c>
      <c r="P197" s="309">
        <f>'Package Type'!P125</f>
        <v>17376.917628288269</v>
      </c>
      <c r="Q197" s="173">
        <f>'Package Type'!Q125</f>
        <v>0.89951946512361969</v>
      </c>
    </row>
    <row r="198" spans="1:20" x14ac:dyDescent="0.25">
      <c r="B198" s="439"/>
      <c r="C198" s="18" t="s">
        <v>231</v>
      </c>
      <c r="D198" s="27">
        <f>'Package Type'!D126</f>
        <v>922406035.85660219</v>
      </c>
      <c r="E198" s="309">
        <f>'Package Type'!E126</f>
        <v>20741029.008637428</v>
      </c>
      <c r="F198" s="310">
        <f>'Package Type'!F126</f>
        <v>2.3003032003142493E-2</v>
      </c>
      <c r="G198" s="311">
        <f>'Package Type'!G126</f>
        <v>52.192463292650174</v>
      </c>
      <c r="H198" s="215">
        <f>'Package Type'!H126</f>
        <v>-0.52871202432437059</v>
      </c>
      <c r="I198" s="312">
        <f>'Package Type'!I126</f>
        <v>1.8548395021276216</v>
      </c>
      <c r="J198" s="311">
        <f>'Package Type'!J126</f>
        <v>-1.6931625640764114E-2</v>
      </c>
      <c r="K198" s="313">
        <f>'Package Type'!K126</f>
        <v>-9.0457777607408658E-3</v>
      </c>
      <c r="L198" s="180">
        <f>'Package Type'!L126</f>
        <v>1710915152.3077731</v>
      </c>
      <c r="M198" s="314">
        <f>'Package Type'!M126</f>
        <v>23204625.570668936</v>
      </c>
      <c r="N198" s="173">
        <f>'Package Type'!N126</f>
        <v>1.3749173927078039E-2</v>
      </c>
      <c r="O198" s="315">
        <f>'Package Type'!O126</f>
        <v>381284540.27732074</v>
      </c>
      <c r="P198" s="309">
        <f>'Package Type'!P126</f>
        <v>8578599.3996338844</v>
      </c>
      <c r="Q198" s="173">
        <f>'Package Type'!Q126</f>
        <v>2.3017071795078187E-2</v>
      </c>
    </row>
    <row r="199" spans="1:20" x14ac:dyDescent="0.25">
      <c r="B199" s="439"/>
      <c r="C199" s="18" t="s">
        <v>232</v>
      </c>
      <c r="D199" s="27">
        <f>'Package Type'!D127</f>
        <v>37622820.801538676</v>
      </c>
      <c r="E199" s="309">
        <f>'Package Type'!E127</f>
        <v>-3452610.0768790916</v>
      </c>
      <c r="F199" s="310">
        <f>'Package Type'!F127</f>
        <v>-8.4055358715499046E-2</v>
      </c>
      <c r="G199" s="311">
        <f>'Package Type'!G127</f>
        <v>2.1288105425575616</v>
      </c>
      <c r="H199" s="215">
        <f>'Package Type'!H127</f>
        <v>-0.27290736388713066</v>
      </c>
      <c r="I199" s="312">
        <f>'Package Type'!I127</f>
        <v>3.7995762802121611</v>
      </c>
      <c r="J199" s="311">
        <f>'Package Type'!J127</f>
        <v>0.35106278331547358</v>
      </c>
      <c r="K199" s="313">
        <f>'Package Type'!K127</f>
        <v>0.10180119162398364</v>
      </c>
      <c r="L199" s="180">
        <f>'Package Type'!L127</f>
        <v>142950777.51219904</v>
      </c>
      <c r="M199" s="314">
        <f>'Package Type'!M127</f>
        <v>1301599.7371284068</v>
      </c>
      <c r="N199" s="173">
        <f>'Package Type'!N127</f>
        <v>9.1888972288653847E-3</v>
      </c>
      <c r="O199" s="315">
        <f>'Package Type'!O127</f>
        <v>17768313.565667521</v>
      </c>
      <c r="P199" s="309">
        <f>'Package Type'!P127</f>
        <v>-1213681.0642006248</v>
      </c>
      <c r="Q199" s="173">
        <f>'Package Type'!Q127</f>
        <v>-6.3938542174640553E-2</v>
      </c>
      <c r="T199" s="29"/>
    </row>
    <row r="200" spans="1:20" ht="15" thickBot="1" x14ac:dyDescent="0.3">
      <c r="B200" s="439"/>
      <c r="C200" s="21" t="s">
        <v>233</v>
      </c>
      <c r="D200" s="316">
        <f>'Package Type'!D128</f>
        <v>132516.00171804428</v>
      </c>
      <c r="E200" s="317">
        <f>'Package Type'!E128</f>
        <v>-18667.99828195569</v>
      </c>
      <c r="F200" s="318">
        <f>'Package Type'!F128</f>
        <v>-0.12347866362813323</v>
      </c>
      <c r="G200" s="319">
        <f>'Package Type'!G128</f>
        <v>7.4981475472836257E-3</v>
      </c>
      <c r="H200" s="320">
        <f>'Package Type'!H128</f>
        <v>-1.3417188205873511E-3</v>
      </c>
      <c r="I200" s="321">
        <f>'Package Type'!I128</f>
        <v>3.0343004622290373</v>
      </c>
      <c r="J200" s="319">
        <f>'Package Type'!J128</f>
        <v>4.4656783003721223E-2</v>
      </c>
      <c r="K200" s="322">
        <f>'Package Type'!K128</f>
        <v>1.4937159004611815E-2</v>
      </c>
      <c r="L200" s="323">
        <f>'Package Type'!L128</f>
        <v>402093.36526580568</v>
      </c>
      <c r="M200" s="324">
        <f>'Package Type'!M128</f>
        <v>-49892.924734194414</v>
      </c>
      <c r="N200" s="325">
        <f>'Package Type'!N128</f>
        <v>-0.11038592505581177</v>
      </c>
      <c r="O200" s="326">
        <f>'Package Type'!O128</f>
        <v>66258.000859022141</v>
      </c>
      <c r="P200" s="317">
        <f>'Package Type'!P128</f>
        <v>-9333.9991409778595</v>
      </c>
      <c r="Q200" s="325">
        <f>'Package Type'!Q128</f>
        <v>-0.12347866362813339</v>
      </c>
    </row>
    <row r="201" spans="1:20" ht="15.65" customHeight="1" thickBot="1" x14ac:dyDescent="0.3">
      <c r="B201" s="438" t="s">
        <v>293</v>
      </c>
      <c r="C201" s="158" t="s">
        <v>44</v>
      </c>
      <c r="D201" s="163">
        <f>'Sugar Content'!D65</f>
        <v>1767316538.9503593</v>
      </c>
      <c r="E201" s="164">
        <f>'Sugar Content'!E65</f>
        <v>57064441.141651869</v>
      </c>
      <c r="F201" s="175">
        <f>'Sugar Content'!F65</f>
        <v>3.3366099193660834E-2</v>
      </c>
      <c r="G201" s="201">
        <f>'Sugar Content'!G65</f>
        <v>100.00000000000001</v>
      </c>
      <c r="H201" s="216">
        <f>'Sugar Content'!H65</f>
        <v>1.7053025658242404E-13</v>
      </c>
      <c r="I201" s="197">
        <f>'Sugar Content'!I65</f>
        <v>2.0856766944160658</v>
      </c>
      <c r="J201" s="201">
        <f>'Sugar Content'!J65</f>
        <v>4.3462639908324885E-2</v>
      </c>
      <c r="K201" s="191">
        <f>'Sugar Content'!K65</f>
        <v>2.1282117715520864E-2</v>
      </c>
      <c r="L201" s="192">
        <f>'Sugar Content'!L65</f>
        <v>3686050916.944828</v>
      </c>
      <c r="M201" s="176">
        <f>'Sugar Content'!M65</f>
        <v>193350046.04853821</v>
      </c>
      <c r="N201" s="178">
        <f>'Sugar Content'!N65</f>
        <v>5.5358318159929081E-2</v>
      </c>
      <c r="O201" s="182">
        <f>'Sugar Content'!O65</f>
        <v>808372988.13228142</v>
      </c>
      <c r="P201" s="164">
        <f>'Sugar Content'!P65</f>
        <v>34635140.430266023</v>
      </c>
      <c r="Q201" s="193">
        <f>'Sugar Content'!Q65</f>
        <v>4.4763404728270222E-2</v>
      </c>
    </row>
    <row r="202" spans="1:20" ht="15.65" customHeight="1" x14ac:dyDescent="0.25">
      <c r="B202" s="452"/>
      <c r="C202" s="13" t="s">
        <v>31</v>
      </c>
      <c r="D202" s="162">
        <f>'Sugar Content'!D66</f>
        <v>1630308251.8712721</v>
      </c>
      <c r="E202" s="32">
        <f>'Sugar Content'!E66</f>
        <v>44014041.567281485</v>
      </c>
      <c r="F202" s="185">
        <f>'Sugar Content'!F66</f>
        <v>2.7746455406180183E-2</v>
      </c>
      <c r="G202" s="204">
        <f>'Sugar Content'!G66</f>
        <v>92.247665652443956</v>
      </c>
      <c r="H202" s="219">
        <f>'Sugar Content'!H66</f>
        <v>-0.50440360895072445</v>
      </c>
      <c r="I202" s="200">
        <f>'Sugar Content'!I66</f>
        <v>2.0964156909253471</v>
      </c>
      <c r="J202" s="204">
        <f>'Sugar Content'!J66</f>
        <v>5.0632850694579457E-2</v>
      </c>
      <c r="K202" s="186">
        <f>'Sugar Content'!K66</f>
        <v>2.4749865772101202E-2</v>
      </c>
      <c r="L202" s="187">
        <f>'Sugar Content'!L66</f>
        <v>3417803800.2680073</v>
      </c>
      <c r="M202" s="188">
        <f>'Sugar Content'!M66</f>
        <v>172590325.27068663</v>
      </c>
      <c r="N202" s="189">
        <f>'Sugar Content'!N66</f>
        <v>5.3183042225235774E-2</v>
      </c>
      <c r="O202" s="31">
        <f>'Sugar Content'!O66</f>
        <v>741531090.76175451</v>
      </c>
      <c r="P202" s="32">
        <f>'Sugar Content'!P66</f>
        <v>29363456.203547835</v>
      </c>
      <c r="Q202" s="190">
        <f>'Sugar Content'!Q66</f>
        <v>4.1231101750030329E-2</v>
      </c>
    </row>
    <row r="203" spans="1:20" ht="15.65" customHeight="1" x14ac:dyDescent="0.25">
      <c r="B203" s="452"/>
      <c r="C203" s="18" t="s">
        <v>294</v>
      </c>
      <c r="D203" s="27">
        <f>'Sugar Content'!D67</f>
        <v>136311759.67693955</v>
      </c>
      <c r="E203" s="309">
        <f>'Sugar Content'!E67</f>
        <v>13015403.078751892</v>
      </c>
      <c r="F203" s="349">
        <f>'Sugar Content'!F67</f>
        <v>0.1055619439037277</v>
      </c>
      <c r="G203" s="311">
        <f>'Sugar Content'!G67</f>
        <v>7.7129227658276491</v>
      </c>
      <c r="H203" s="215">
        <f>'Sugar Content'!H67</f>
        <v>0.50367234267873329</v>
      </c>
      <c r="I203" s="312">
        <f>'Sugar Content'!I67</f>
        <v>1.9492971975303972</v>
      </c>
      <c r="J203" s="311">
        <f>'Sugar Content'!J67</f>
        <v>-3.7578388919988992E-2</v>
      </c>
      <c r="K203" s="313">
        <f>'Sugar Content'!K67</f>
        <v>-1.8913307494569365E-2</v>
      </c>
      <c r="L203" s="180">
        <f>'Sugar Content'!L67</f>
        <v>265712131.12869525</v>
      </c>
      <c r="M203" s="314">
        <f>'Sugar Content'!M67</f>
        <v>20737610.305475205</v>
      </c>
      <c r="N203" s="173">
        <f>'Sugar Content'!N67</f>
        <v>8.4652110904382585E-2</v>
      </c>
      <c r="O203" s="315">
        <f>'Sugar Content'!O67</f>
        <v>66297862.111299619</v>
      </c>
      <c r="P203" s="309">
        <f>'Sugar Content'!P67</f>
        <v>5378530.7531242892</v>
      </c>
      <c r="Q203" s="165">
        <f>'Sugar Content'!Q67</f>
        <v>8.8289392434418024E-2</v>
      </c>
    </row>
    <row r="204" spans="1:20" ht="15.65" customHeight="1" thickBot="1" x14ac:dyDescent="0.3">
      <c r="B204" s="453"/>
      <c r="C204" s="21" t="s">
        <v>295</v>
      </c>
      <c r="D204" s="30">
        <f>'Sugar Content'!D68</f>
        <v>696527.40213364118</v>
      </c>
      <c r="E204" s="20">
        <f>'Sugar Content'!E68</f>
        <v>34996.495601827744</v>
      </c>
      <c r="F204" s="166">
        <f>'Sugar Content'!F68</f>
        <v>5.2902283561175899E-2</v>
      </c>
      <c r="G204" s="214">
        <f>'Sugar Content'!G68</f>
        <v>3.9411581727590309E-2</v>
      </c>
      <c r="H204" s="220">
        <f>'Sugar Content'!H68</f>
        <v>7.3126627120752297E-4</v>
      </c>
      <c r="I204" s="213">
        <f>'Sugar Content'!I68</f>
        <v>3.6394627696777984</v>
      </c>
      <c r="J204" s="214">
        <f>'Sugar Content'!J68</f>
        <v>-0.15911270266571131</v>
      </c>
      <c r="K204" s="179">
        <f>'Sugar Content'!K68</f>
        <v>-4.1887466452666694E-2</v>
      </c>
      <c r="L204" s="181">
        <f>'Sugar Content'!L68</f>
        <v>2534985.5481257834</v>
      </c>
      <c r="M204" s="168">
        <f>'Sugar Content'!M68</f>
        <v>22110.472376869991</v>
      </c>
      <c r="N204" s="174">
        <f>'Sugar Content'!N68</f>
        <v>8.798874480570984E-3</v>
      </c>
      <c r="O204" s="19">
        <f>'Sugar Content'!O68</f>
        <v>544035.25922733545</v>
      </c>
      <c r="P204" s="20">
        <f>'Sugar Content'!P68</f>
        <v>-106846.52640617825</v>
      </c>
      <c r="Q204" s="169">
        <f>'Sugar Content'!Q68</f>
        <v>-0.16415657768358474</v>
      </c>
    </row>
    <row r="205" spans="1:20" x14ac:dyDescent="0.25">
      <c r="A205" s="40"/>
      <c r="B205" s="41"/>
      <c r="C205" s="46"/>
      <c r="D205" s="42"/>
      <c r="E205" s="42"/>
      <c r="F205" s="43"/>
      <c r="G205" s="44"/>
      <c r="H205" s="44"/>
      <c r="I205" s="45"/>
      <c r="J205" s="45"/>
      <c r="K205" s="43"/>
      <c r="L205" s="42"/>
      <c r="M205" s="42"/>
      <c r="N205" s="43"/>
      <c r="O205" s="42"/>
      <c r="P205" s="42"/>
      <c r="Q205" s="43"/>
    </row>
    <row r="206" spans="1:20" x14ac:dyDescent="0.25">
      <c r="A206" s="40"/>
      <c r="B206" s="41"/>
      <c r="C206" s="46"/>
      <c r="D206" s="42"/>
      <c r="E206" s="42"/>
      <c r="F206" s="43"/>
      <c r="G206" s="44"/>
      <c r="H206" s="44"/>
      <c r="I206" s="45"/>
      <c r="J206" s="45"/>
      <c r="K206" s="43"/>
      <c r="L206" s="42"/>
      <c r="M206" s="42"/>
      <c r="N206" s="43"/>
      <c r="O206" s="42"/>
      <c r="P206" s="42"/>
      <c r="Q206" s="43"/>
    </row>
    <row r="207" spans="1:20" x14ac:dyDescent="0.25">
      <c r="A207" s="40"/>
      <c r="B207" s="41"/>
      <c r="C207" s="46"/>
      <c r="D207" s="42"/>
      <c r="E207" s="42"/>
      <c r="F207" s="43"/>
      <c r="G207" s="44"/>
      <c r="H207" s="44"/>
      <c r="I207" s="45"/>
      <c r="J207" s="45"/>
      <c r="K207" s="43"/>
      <c r="L207" s="42"/>
      <c r="M207" s="42"/>
      <c r="N207" s="43"/>
      <c r="O207" s="42"/>
      <c r="P207" s="42"/>
      <c r="Q207" s="43"/>
    </row>
    <row r="208" spans="1:20" x14ac:dyDescent="0.25">
      <c r="A208" s="40"/>
      <c r="B208" s="41"/>
      <c r="C208" s="46"/>
      <c r="D208" s="42"/>
      <c r="E208" s="42"/>
      <c r="F208" s="43"/>
      <c r="G208" s="44"/>
      <c r="H208" s="44"/>
      <c r="I208" s="45"/>
      <c r="J208" s="45"/>
      <c r="K208" s="43"/>
      <c r="L208" s="42"/>
      <c r="M208" s="42"/>
      <c r="N208" s="43"/>
      <c r="O208" s="42"/>
      <c r="P208" s="42"/>
      <c r="Q208" s="43"/>
    </row>
    <row r="209" spans="1:17" x14ac:dyDescent="0.25">
      <c r="A209" s="40"/>
      <c r="B209" s="41"/>
      <c r="C209" s="46"/>
      <c r="D209" s="42"/>
      <c r="E209" s="42"/>
      <c r="F209" s="43"/>
      <c r="G209" s="44"/>
      <c r="H209" s="44"/>
      <c r="I209" s="45"/>
      <c r="J209" s="45"/>
      <c r="K209" s="43"/>
      <c r="L209" s="42"/>
      <c r="M209" s="42"/>
      <c r="N209" s="43"/>
      <c r="O209" s="42"/>
      <c r="P209" s="42"/>
      <c r="Q209" s="43"/>
    </row>
    <row r="210" spans="1:17" x14ac:dyDescent="0.25">
      <c r="A210" s="40"/>
      <c r="B210" s="41"/>
      <c r="C210" s="46"/>
      <c r="D210" s="42"/>
      <c r="E210" s="42"/>
      <c r="F210" s="43"/>
      <c r="G210" s="44"/>
      <c r="H210" s="44"/>
      <c r="I210" s="45"/>
      <c r="J210" s="45"/>
      <c r="K210" s="43"/>
      <c r="L210" s="42"/>
      <c r="M210" s="42"/>
      <c r="N210" s="43"/>
      <c r="O210" s="42"/>
      <c r="P210" s="42"/>
      <c r="Q210" s="43"/>
    </row>
    <row r="211" spans="1:17" x14ac:dyDescent="0.25">
      <c r="A211" s="40"/>
      <c r="B211" s="41"/>
      <c r="C211" s="46"/>
      <c r="D211" s="42"/>
      <c r="E211" s="42"/>
      <c r="F211" s="43"/>
      <c r="G211" s="44"/>
      <c r="H211" s="44"/>
      <c r="I211" s="45"/>
      <c r="J211" s="45"/>
      <c r="K211" s="43"/>
      <c r="L211" s="42"/>
      <c r="M211" s="42"/>
      <c r="N211" s="43"/>
      <c r="O211" s="42"/>
      <c r="P211" s="42"/>
      <c r="Q211" s="43"/>
    </row>
    <row r="212" spans="1:17" x14ac:dyDescent="0.25">
      <c r="A212" s="40"/>
      <c r="B212" s="41"/>
      <c r="C212" s="46"/>
      <c r="D212" s="42"/>
      <c r="E212" s="42"/>
      <c r="F212" s="43"/>
      <c r="G212" s="44"/>
      <c r="H212" s="44"/>
      <c r="I212" s="45"/>
      <c r="J212" s="45"/>
      <c r="K212" s="43"/>
      <c r="L212" s="42"/>
      <c r="M212" s="42"/>
      <c r="N212" s="43"/>
      <c r="O212" s="42"/>
      <c r="P212" s="42"/>
      <c r="Q212" s="43"/>
    </row>
    <row r="213" spans="1:17" x14ac:dyDescent="0.25">
      <c r="A213" s="40"/>
      <c r="B213" s="41"/>
      <c r="C213" s="46"/>
      <c r="D213" s="42"/>
      <c r="E213" s="42"/>
      <c r="F213" s="43"/>
      <c r="G213" s="44"/>
      <c r="H213" s="44"/>
      <c r="I213" s="45"/>
      <c r="J213" s="45"/>
      <c r="K213" s="43"/>
      <c r="L213" s="42"/>
      <c r="M213" s="42"/>
      <c r="N213" s="43"/>
      <c r="O213" s="42"/>
      <c r="P213" s="42"/>
      <c r="Q213" s="43"/>
    </row>
    <row r="214" spans="1:17" x14ac:dyDescent="0.25">
      <c r="A214" s="40"/>
      <c r="B214" s="41"/>
      <c r="C214" s="46"/>
      <c r="D214" s="42"/>
      <c r="E214" s="42"/>
      <c r="F214" s="43"/>
      <c r="G214" s="44"/>
      <c r="H214" s="44"/>
      <c r="I214" s="45"/>
      <c r="J214" s="45"/>
      <c r="K214" s="43"/>
      <c r="L214" s="42"/>
      <c r="M214" s="42"/>
      <c r="N214" s="43"/>
      <c r="O214" s="42"/>
      <c r="P214" s="42"/>
      <c r="Q214" s="43"/>
    </row>
    <row r="215" spans="1:17" x14ac:dyDescent="0.25">
      <c r="A215" s="40"/>
      <c r="B215" s="41"/>
      <c r="C215" s="46"/>
      <c r="D215" s="42"/>
      <c r="E215" s="42"/>
      <c r="F215" s="43"/>
      <c r="G215" s="44"/>
      <c r="H215" s="44"/>
      <c r="I215" s="45"/>
      <c r="J215" s="45"/>
      <c r="K215" s="43"/>
      <c r="L215" s="42"/>
      <c r="M215" s="42"/>
      <c r="N215" s="43"/>
      <c r="O215" s="42"/>
      <c r="P215" s="42"/>
      <c r="Q215" s="43"/>
    </row>
    <row r="216" spans="1:17" x14ac:dyDescent="0.25">
      <c r="A216" s="40"/>
      <c r="B216" s="41"/>
      <c r="C216" s="46"/>
      <c r="D216" s="42"/>
      <c r="E216" s="42"/>
      <c r="F216" s="43"/>
      <c r="G216" s="44"/>
      <c r="H216" s="44"/>
      <c r="I216" s="45"/>
      <c r="J216" s="45"/>
      <c r="K216" s="43"/>
      <c r="L216" s="42"/>
      <c r="M216" s="42"/>
      <c r="N216" s="43"/>
      <c r="O216" s="42"/>
      <c r="P216" s="42"/>
      <c r="Q216" s="43"/>
    </row>
    <row r="217" spans="1:17" x14ac:dyDescent="0.25">
      <c r="A217" s="40"/>
      <c r="B217" s="41"/>
      <c r="C217" s="46"/>
      <c r="D217" s="42"/>
      <c r="E217" s="42"/>
      <c r="F217" s="43"/>
      <c r="G217" s="44"/>
      <c r="H217" s="44"/>
      <c r="I217" s="45"/>
      <c r="J217" s="45"/>
      <c r="K217" s="43"/>
      <c r="L217" s="42"/>
      <c r="M217" s="42"/>
      <c r="N217" s="43"/>
      <c r="O217" s="42"/>
      <c r="P217" s="42"/>
      <c r="Q217" s="43"/>
    </row>
    <row r="218" spans="1:17" x14ac:dyDescent="0.25">
      <c r="A218" s="40"/>
      <c r="B218" s="454"/>
      <c r="C218" s="46"/>
      <c r="D218" s="42"/>
      <c r="E218" s="42"/>
      <c r="F218" s="43"/>
      <c r="G218" s="44"/>
      <c r="H218" s="44"/>
      <c r="I218" s="45"/>
      <c r="J218" s="45"/>
      <c r="K218" s="43"/>
      <c r="L218" s="42"/>
      <c r="M218" s="42"/>
      <c r="N218" s="43"/>
      <c r="O218" s="42"/>
      <c r="P218" s="42"/>
      <c r="Q218" s="43"/>
    </row>
    <row r="219" spans="1:17" x14ac:dyDescent="0.25">
      <c r="A219" s="40"/>
      <c r="B219" s="454"/>
      <c r="C219" s="46"/>
      <c r="D219" s="42"/>
      <c r="E219" s="42"/>
      <c r="F219" s="43"/>
      <c r="G219" s="44"/>
      <c r="H219" s="44"/>
      <c r="I219" s="45"/>
      <c r="J219" s="45"/>
      <c r="K219" s="43"/>
      <c r="L219" s="42"/>
      <c r="M219" s="42"/>
      <c r="N219" s="43"/>
      <c r="O219" s="42"/>
      <c r="P219" s="42"/>
      <c r="Q219" s="43"/>
    </row>
    <row r="220" spans="1:17" x14ac:dyDescent="0.25">
      <c r="A220" s="40"/>
      <c r="B220" s="454"/>
      <c r="C220" s="46"/>
      <c r="D220" s="42"/>
      <c r="E220" s="42"/>
      <c r="F220" s="43"/>
      <c r="G220" s="44"/>
      <c r="H220" s="44"/>
      <c r="I220" s="45"/>
      <c r="J220" s="45"/>
      <c r="K220" s="43"/>
      <c r="L220" s="42"/>
      <c r="M220" s="42"/>
      <c r="N220" s="43"/>
      <c r="O220" s="42"/>
      <c r="P220" s="42"/>
      <c r="Q220" s="43"/>
    </row>
    <row r="221" spans="1:17" x14ac:dyDescent="0.25">
      <c r="A221" s="40"/>
      <c r="B221" s="454"/>
      <c r="C221" s="46"/>
      <c r="D221" s="42"/>
      <c r="E221" s="42"/>
      <c r="F221" s="43"/>
      <c r="G221" s="44"/>
      <c r="H221" s="44"/>
      <c r="I221" s="45"/>
      <c r="J221" s="45"/>
      <c r="K221" s="43"/>
      <c r="L221" s="42"/>
      <c r="M221" s="42"/>
      <c r="N221" s="43"/>
      <c r="O221" s="42"/>
      <c r="P221" s="42"/>
      <c r="Q221" s="43"/>
    </row>
    <row r="222" spans="1:17" x14ac:dyDescent="0.25">
      <c r="A222" s="40"/>
      <c r="B222" s="454"/>
      <c r="C222" s="46"/>
      <c r="D222" s="42"/>
      <c r="E222" s="42"/>
      <c r="F222" s="43"/>
      <c r="G222" s="44"/>
      <c r="H222" s="44"/>
      <c r="I222" s="45"/>
      <c r="J222" s="45"/>
      <c r="K222" s="43"/>
      <c r="L222" s="42"/>
      <c r="M222" s="42"/>
      <c r="N222" s="43"/>
      <c r="O222" s="42"/>
      <c r="P222" s="42"/>
      <c r="Q222" s="43"/>
    </row>
    <row r="223" spans="1:17" x14ac:dyDescent="0.25">
      <c r="A223" s="40"/>
      <c r="B223" s="454"/>
      <c r="C223" s="46"/>
      <c r="D223" s="42"/>
      <c r="E223" s="42"/>
      <c r="F223" s="43"/>
      <c r="G223" s="44"/>
      <c r="H223" s="44"/>
      <c r="I223" s="45"/>
      <c r="J223" s="45"/>
      <c r="K223" s="43"/>
      <c r="L223" s="42"/>
      <c r="M223" s="42"/>
      <c r="N223" s="43"/>
      <c r="O223" s="42"/>
      <c r="P223" s="42"/>
      <c r="Q223" s="43"/>
    </row>
    <row r="224" spans="1:17" x14ac:dyDescent="0.25">
      <c r="A224" s="40"/>
      <c r="B224" s="454"/>
      <c r="C224" s="46"/>
      <c r="D224" s="42"/>
      <c r="E224" s="42"/>
      <c r="F224" s="43"/>
      <c r="G224" s="44"/>
      <c r="H224" s="44"/>
      <c r="I224" s="45"/>
      <c r="J224" s="45"/>
      <c r="K224" s="43"/>
      <c r="L224" s="42"/>
      <c r="M224" s="42"/>
      <c r="N224" s="43"/>
      <c r="O224" s="42"/>
      <c r="P224" s="42"/>
      <c r="Q224" s="43"/>
    </row>
    <row r="225" spans="1:17" x14ac:dyDescent="0.25">
      <c r="A225" s="40"/>
      <c r="B225" s="454"/>
      <c r="C225" s="46"/>
      <c r="D225" s="42"/>
      <c r="E225" s="42"/>
      <c r="F225" s="43"/>
      <c r="G225" s="44"/>
      <c r="H225" s="44"/>
      <c r="I225" s="45"/>
      <c r="J225" s="45"/>
      <c r="K225" s="43"/>
      <c r="L225" s="42"/>
      <c r="M225" s="42"/>
      <c r="N225" s="43"/>
      <c r="O225" s="42"/>
      <c r="P225" s="42"/>
      <c r="Q225" s="43"/>
    </row>
    <row r="226" spans="1:17" x14ac:dyDescent="0.25">
      <c r="A226" s="40"/>
      <c r="B226" s="454"/>
      <c r="C226" s="46"/>
      <c r="D226" s="42"/>
      <c r="E226" s="42"/>
      <c r="F226" s="43"/>
      <c r="G226" s="44"/>
      <c r="H226" s="44"/>
      <c r="I226" s="45"/>
      <c r="J226" s="45"/>
      <c r="K226" s="43"/>
      <c r="L226" s="42"/>
      <c r="M226" s="42"/>
      <c r="N226" s="43"/>
      <c r="O226" s="42"/>
      <c r="P226" s="42"/>
      <c r="Q226" s="43"/>
    </row>
    <row r="227" spans="1:17" x14ac:dyDescent="0.25">
      <c r="A227" s="40"/>
      <c r="B227" s="454"/>
      <c r="C227" s="46"/>
      <c r="D227" s="42"/>
      <c r="E227" s="42"/>
      <c r="F227" s="43"/>
      <c r="G227" s="44"/>
      <c r="H227" s="44"/>
      <c r="I227" s="45"/>
      <c r="J227" s="45"/>
      <c r="K227" s="43"/>
      <c r="L227" s="42"/>
      <c r="M227" s="42"/>
      <c r="N227" s="43"/>
      <c r="O227" s="42"/>
      <c r="P227" s="42"/>
      <c r="Q227" s="43"/>
    </row>
    <row r="228" spans="1:17" x14ac:dyDescent="0.25">
      <c r="A228" s="40"/>
      <c r="B228" s="454"/>
      <c r="C228" s="46"/>
      <c r="D228" s="42"/>
      <c r="E228" s="42"/>
      <c r="F228" s="43"/>
      <c r="G228" s="44"/>
      <c r="H228" s="44"/>
      <c r="I228" s="45"/>
      <c r="J228" s="45"/>
      <c r="K228" s="43"/>
      <c r="L228" s="42"/>
      <c r="M228" s="42"/>
      <c r="N228" s="43"/>
      <c r="O228" s="42"/>
      <c r="P228" s="42"/>
      <c r="Q228" s="43"/>
    </row>
    <row r="229" spans="1:17" x14ac:dyDescent="0.25">
      <c r="A229" s="40"/>
      <c r="B229" s="454"/>
      <c r="C229" s="46"/>
      <c r="D229" s="42"/>
      <c r="E229" s="42"/>
      <c r="F229" s="43"/>
      <c r="G229" s="44"/>
      <c r="H229" s="44"/>
      <c r="I229" s="45"/>
      <c r="J229" s="45"/>
      <c r="K229" s="43"/>
      <c r="L229" s="42"/>
      <c r="M229" s="42"/>
      <c r="N229" s="43"/>
      <c r="O229" s="42"/>
      <c r="P229" s="42"/>
      <c r="Q229" s="43"/>
    </row>
    <row r="230" spans="1:17" x14ac:dyDescent="0.25">
      <c r="A230" s="40"/>
      <c r="B230" s="454"/>
      <c r="C230" s="47"/>
      <c r="D230" s="42"/>
      <c r="E230" s="42"/>
      <c r="F230" s="43"/>
      <c r="G230" s="44"/>
      <c r="H230" s="44"/>
      <c r="I230" s="45"/>
      <c r="J230" s="45"/>
      <c r="K230" s="43"/>
      <c r="L230" s="42"/>
      <c r="M230" s="42"/>
      <c r="N230" s="43"/>
      <c r="O230" s="42"/>
      <c r="P230" s="42"/>
      <c r="Q230" s="43"/>
    </row>
    <row r="231" spans="1:17" x14ac:dyDescent="0.25">
      <c r="A231" s="40"/>
      <c r="B231" s="455"/>
      <c r="C231" s="46"/>
      <c r="D231" s="42"/>
      <c r="E231" s="42"/>
      <c r="F231" s="43"/>
      <c r="G231" s="44"/>
      <c r="H231" s="44"/>
      <c r="I231" s="45"/>
      <c r="J231" s="45"/>
      <c r="K231" s="43"/>
      <c r="L231" s="42"/>
      <c r="M231" s="42"/>
      <c r="N231" s="43"/>
      <c r="O231" s="42"/>
      <c r="P231" s="42"/>
      <c r="Q231" s="43"/>
    </row>
    <row r="232" spans="1:17" x14ac:dyDescent="0.25">
      <c r="A232" s="40"/>
      <c r="B232" s="455"/>
      <c r="C232" s="46"/>
      <c r="D232" s="42"/>
      <c r="E232" s="42"/>
      <c r="F232" s="43"/>
      <c r="G232" s="44"/>
      <c r="H232" s="44"/>
      <c r="I232" s="45"/>
      <c r="J232" s="45"/>
      <c r="K232" s="43"/>
      <c r="L232" s="42"/>
      <c r="M232" s="42"/>
      <c r="N232" s="43"/>
      <c r="O232" s="42"/>
      <c r="P232" s="42"/>
      <c r="Q232" s="43"/>
    </row>
    <row r="233" spans="1:17" x14ac:dyDescent="0.25">
      <c r="A233" s="40"/>
      <c r="B233" s="455"/>
      <c r="C233" s="46"/>
      <c r="D233" s="42"/>
      <c r="E233" s="42"/>
      <c r="F233" s="43"/>
      <c r="G233" s="44"/>
      <c r="H233" s="44"/>
      <c r="I233" s="45"/>
      <c r="J233" s="45"/>
      <c r="K233" s="43"/>
      <c r="L233" s="42"/>
      <c r="M233" s="42"/>
      <c r="N233" s="43"/>
      <c r="O233" s="42"/>
      <c r="P233" s="42"/>
      <c r="Q233" s="43"/>
    </row>
    <row r="234" spans="1:17" x14ac:dyDescent="0.25">
      <c r="A234" s="40"/>
      <c r="B234" s="455"/>
      <c r="C234" s="46"/>
      <c r="D234" s="42"/>
      <c r="E234" s="42"/>
      <c r="F234" s="43"/>
      <c r="G234" s="44"/>
      <c r="H234" s="44"/>
      <c r="I234" s="45"/>
      <c r="J234" s="45"/>
      <c r="K234" s="43"/>
      <c r="L234" s="42"/>
      <c r="M234" s="42"/>
      <c r="N234" s="43"/>
      <c r="O234" s="42"/>
      <c r="P234" s="42"/>
      <c r="Q234" s="43"/>
    </row>
    <row r="235" spans="1:17" x14ac:dyDescent="0.25">
      <c r="A235" s="40"/>
      <c r="B235" s="455"/>
      <c r="C235" s="46"/>
      <c r="D235" s="42"/>
      <c r="E235" s="42"/>
      <c r="F235" s="43"/>
      <c r="G235" s="44"/>
      <c r="H235" s="44"/>
      <c r="I235" s="45"/>
      <c r="J235" s="45"/>
      <c r="K235" s="43"/>
      <c r="L235" s="42"/>
      <c r="M235" s="42"/>
      <c r="N235" s="43"/>
      <c r="O235" s="42"/>
      <c r="P235" s="42"/>
      <c r="Q235" s="43"/>
    </row>
    <row r="236" spans="1:17" x14ac:dyDescent="0.25">
      <c r="A236" s="40"/>
      <c r="B236" s="455"/>
      <c r="C236" s="46"/>
      <c r="D236" s="42"/>
      <c r="E236" s="42"/>
      <c r="F236" s="43"/>
      <c r="G236" s="44"/>
      <c r="H236" s="44"/>
      <c r="I236" s="45"/>
      <c r="J236" s="45"/>
      <c r="K236" s="43"/>
      <c r="L236" s="42"/>
      <c r="M236" s="42"/>
      <c r="N236" s="43"/>
      <c r="O236" s="42"/>
      <c r="P236" s="42"/>
      <c r="Q236" s="43"/>
    </row>
    <row r="237" spans="1:17" x14ac:dyDescent="0.25">
      <c r="A237" s="40"/>
      <c r="B237" s="455"/>
      <c r="C237" s="46"/>
      <c r="D237" s="42"/>
      <c r="E237" s="42"/>
      <c r="F237" s="43"/>
      <c r="G237" s="44"/>
      <c r="H237" s="44"/>
      <c r="I237" s="45"/>
      <c r="J237" s="45"/>
      <c r="K237" s="43"/>
      <c r="L237" s="42"/>
      <c r="M237" s="42"/>
      <c r="N237" s="43"/>
      <c r="O237" s="42"/>
      <c r="P237" s="42"/>
      <c r="Q237" s="43"/>
    </row>
    <row r="238" spans="1:17" x14ac:dyDescent="0.25">
      <c r="A238" s="40"/>
      <c r="B238" s="455"/>
      <c r="C238" s="46"/>
      <c r="D238" s="42"/>
      <c r="E238" s="42"/>
      <c r="F238" s="43"/>
      <c r="G238" s="44"/>
      <c r="H238" s="44"/>
      <c r="I238" s="45"/>
      <c r="J238" s="45"/>
      <c r="K238" s="43"/>
      <c r="L238" s="42"/>
      <c r="M238" s="42"/>
      <c r="N238" s="43"/>
      <c r="O238" s="42"/>
      <c r="P238" s="42"/>
      <c r="Q238" s="43"/>
    </row>
    <row r="239" spans="1:17" x14ac:dyDescent="0.25">
      <c r="A239" s="40"/>
      <c r="B239" s="455"/>
      <c r="C239" s="46"/>
      <c r="D239" s="42"/>
      <c r="E239" s="42"/>
      <c r="F239" s="43"/>
      <c r="G239" s="44"/>
      <c r="H239" s="44"/>
      <c r="I239" s="45"/>
      <c r="J239" s="45"/>
      <c r="K239" s="43"/>
      <c r="L239" s="42"/>
      <c r="M239" s="42"/>
      <c r="N239" s="43"/>
      <c r="O239" s="42"/>
      <c r="P239" s="42"/>
      <c r="Q239" s="43"/>
    </row>
    <row r="240" spans="1:17" x14ac:dyDescent="0.25">
      <c r="A240" s="40"/>
      <c r="B240" s="455"/>
      <c r="C240" s="46"/>
      <c r="D240" s="42"/>
      <c r="E240" s="42"/>
      <c r="F240" s="43"/>
      <c r="G240" s="44"/>
      <c r="H240" s="44"/>
      <c r="I240" s="45"/>
      <c r="J240" s="45"/>
      <c r="K240" s="43"/>
      <c r="L240" s="42"/>
      <c r="M240" s="42"/>
      <c r="N240" s="43"/>
      <c r="O240" s="42"/>
      <c r="P240" s="42"/>
      <c r="Q240" s="43"/>
    </row>
    <row r="241" spans="1:17" x14ac:dyDescent="0.25">
      <c r="A241" s="40"/>
      <c r="B241" s="455"/>
      <c r="C241" s="46"/>
      <c r="D241" s="42"/>
      <c r="E241" s="42"/>
      <c r="F241" s="43"/>
      <c r="G241" s="44"/>
      <c r="H241" s="44"/>
      <c r="I241" s="45"/>
      <c r="J241" s="45"/>
      <c r="K241" s="43"/>
      <c r="L241" s="42"/>
      <c r="M241" s="42"/>
      <c r="N241" s="43"/>
      <c r="O241" s="42"/>
      <c r="P241" s="42"/>
      <c r="Q241" s="43"/>
    </row>
    <row r="242" spans="1:17" x14ac:dyDescent="0.25">
      <c r="A242" s="40"/>
      <c r="B242" s="455"/>
      <c r="C242" s="46"/>
      <c r="D242" s="42"/>
      <c r="E242" s="42"/>
      <c r="F242" s="43"/>
      <c r="G242" s="44"/>
      <c r="H242" s="44"/>
      <c r="I242" s="45"/>
      <c r="J242" s="45"/>
      <c r="K242" s="43"/>
      <c r="L242" s="42"/>
      <c r="M242" s="42"/>
      <c r="N242" s="43"/>
      <c r="O242" s="42"/>
      <c r="P242" s="42"/>
      <c r="Q242" s="43"/>
    </row>
    <row r="243" spans="1:17" x14ac:dyDescent="0.25">
      <c r="A243" s="40"/>
      <c r="B243" s="455"/>
      <c r="C243" s="46"/>
      <c r="D243" s="42"/>
      <c r="E243" s="42"/>
      <c r="F243" s="43"/>
      <c r="G243" s="44"/>
      <c r="H243" s="44"/>
      <c r="I243" s="45"/>
      <c r="J243" s="45"/>
      <c r="K243" s="43"/>
      <c r="L243" s="42"/>
      <c r="M243" s="42"/>
      <c r="N243" s="43"/>
      <c r="O243" s="42"/>
      <c r="P243" s="42"/>
      <c r="Q243" s="43"/>
    </row>
    <row r="244" spans="1:17" x14ac:dyDescent="0.25">
      <c r="A244" s="40"/>
      <c r="B244" s="455"/>
      <c r="C244" s="46"/>
      <c r="D244" s="42"/>
      <c r="E244" s="42"/>
      <c r="F244" s="43"/>
      <c r="G244" s="44"/>
      <c r="H244" s="44"/>
      <c r="I244" s="45"/>
      <c r="J244" s="45"/>
      <c r="K244" s="43"/>
      <c r="L244" s="42"/>
      <c r="M244" s="42"/>
      <c r="N244" s="43"/>
      <c r="O244" s="42"/>
      <c r="P244" s="42"/>
      <c r="Q244" s="43"/>
    </row>
    <row r="245" spans="1:17" x14ac:dyDescent="0.25">
      <c r="A245" s="40"/>
      <c r="B245" s="455"/>
      <c r="C245" s="48"/>
      <c r="D245" s="42"/>
      <c r="E245" s="42"/>
      <c r="F245" s="43"/>
      <c r="G245" s="44"/>
      <c r="H245" s="44"/>
      <c r="I245" s="45"/>
      <c r="J245" s="45"/>
      <c r="K245" s="43"/>
      <c r="L245" s="42"/>
      <c r="M245" s="42"/>
      <c r="N245" s="43"/>
      <c r="O245" s="42"/>
      <c r="P245" s="42"/>
      <c r="Q245" s="43"/>
    </row>
    <row r="246" spans="1:17" x14ac:dyDescent="0.25">
      <c r="A246" s="40"/>
      <c r="B246" s="455"/>
      <c r="C246" s="48"/>
      <c r="D246" s="42"/>
      <c r="E246" s="42"/>
      <c r="F246" s="43"/>
      <c r="G246" s="44"/>
      <c r="H246" s="44"/>
      <c r="I246" s="45"/>
      <c r="J246" s="45"/>
      <c r="K246" s="43"/>
      <c r="L246" s="42"/>
      <c r="M246" s="42"/>
      <c r="N246" s="43"/>
      <c r="O246" s="42"/>
      <c r="P246" s="42"/>
      <c r="Q246" s="43"/>
    </row>
    <row r="247" spans="1:17" x14ac:dyDescent="0.25">
      <c r="A247" s="40"/>
      <c r="B247" s="455"/>
      <c r="C247" s="48"/>
      <c r="D247" s="42"/>
      <c r="E247" s="42"/>
      <c r="F247" s="43"/>
      <c r="G247" s="44"/>
      <c r="H247" s="44"/>
      <c r="I247" s="45"/>
      <c r="J247" s="45"/>
      <c r="K247" s="43"/>
      <c r="L247" s="42"/>
      <c r="M247" s="42"/>
      <c r="N247" s="43"/>
      <c r="O247" s="42"/>
      <c r="P247" s="42"/>
      <c r="Q247" s="43"/>
    </row>
    <row r="248" spans="1:17" x14ac:dyDescent="0.25">
      <c r="A248" s="40"/>
      <c r="B248" s="455"/>
      <c r="C248" s="48"/>
      <c r="D248" s="42"/>
      <c r="E248" s="42"/>
      <c r="F248" s="43"/>
      <c r="G248" s="44"/>
      <c r="H248" s="44"/>
      <c r="I248" s="45"/>
      <c r="J248" s="45"/>
      <c r="K248" s="43"/>
      <c r="L248" s="42"/>
      <c r="M248" s="42"/>
      <c r="N248" s="43"/>
      <c r="O248" s="42"/>
      <c r="P248" s="42"/>
      <c r="Q248" s="43"/>
    </row>
    <row r="249" spans="1:17" x14ac:dyDescent="0.25">
      <c r="A249" s="40"/>
      <c r="B249" s="454"/>
      <c r="C249" s="46"/>
      <c r="D249" s="42"/>
      <c r="E249" s="42"/>
      <c r="F249" s="43"/>
      <c r="G249" s="44"/>
      <c r="H249" s="44"/>
      <c r="I249" s="45"/>
      <c r="J249" s="45"/>
      <c r="K249" s="43"/>
      <c r="L249" s="42"/>
      <c r="M249" s="42"/>
      <c r="N249" s="43"/>
      <c r="O249" s="42"/>
      <c r="P249" s="42"/>
      <c r="Q249" s="43"/>
    </row>
    <row r="250" spans="1:17" x14ac:dyDescent="0.25">
      <c r="A250" s="40"/>
      <c r="B250" s="454"/>
      <c r="C250" s="46"/>
      <c r="D250" s="42"/>
      <c r="E250" s="42"/>
      <c r="F250" s="43"/>
      <c r="G250" s="44"/>
      <c r="H250" s="44"/>
      <c r="I250" s="45"/>
      <c r="J250" s="45"/>
      <c r="K250" s="43"/>
      <c r="L250" s="42"/>
      <c r="M250" s="42"/>
      <c r="N250" s="43"/>
      <c r="O250" s="42"/>
      <c r="P250" s="42"/>
      <c r="Q250" s="43"/>
    </row>
    <row r="251" spans="1:17" x14ac:dyDescent="0.25">
      <c r="A251" s="40"/>
      <c r="B251" s="454"/>
      <c r="C251" s="46"/>
      <c r="D251" s="42"/>
      <c r="E251" s="42"/>
      <c r="F251" s="43"/>
      <c r="G251" s="44"/>
      <c r="H251" s="44"/>
      <c r="I251" s="45"/>
      <c r="J251" s="45"/>
      <c r="K251" s="43"/>
      <c r="L251" s="42"/>
      <c r="M251" s="42"/>
      <c r="N251" s="43"/>
      <c r="O251" s="42"/>
      <c r="P251" s="42"/>
      <c r="Q251" s="43"/>
    </row>
    <row r="252" spans="1:17" x14ac:dyDescent="0.25">
      <c r="A252" s="40"/>
      <c r="B252" s="454"/>
      <c r="C252" s="46"/>
      <c r="D252" s="42"/>
      <c r="E252" s="42"/>
      <c r="F252" s="43"/>
      <c r="G252" s="44"/>
      <c r="H252" s="44"/>
      <c r="I252" s="45"/>
      <c r="J252" s="45"/>
      <c r="K252" s="43"/>
      <c r="L252" s="42"/>
      <c r="M252" s="42"/>
      <c r="N252" s="43"/>
      <c r="O252" s="42"/>
      <c r="P252" s="42"/>
      <c r="Q252" s="43"/>
    </row>
    <row r="253" spans="1:17" x14ac:dyDescent="0.25">
      <c r="A253" s="40"/>
      <c r="B253" s="454"/>
      <c r="C253" s="46"/>
      <c r="D253" s="42"/>
      <c r="E253" s="42"/>
      <c r="F253" s="43"/>
      <c r="G253" s="44"/>
      <c r="H253" s="44"/>
      <c r="I253" s="45"/>
      <c r="J253" s="45"/>
      <c r="K253" s="43"/>
      <c r="L253" s="42"/>
      <c r="M253" s="42"/>
      <c r="N253" s="43"/>
      <c r="O253" s="42"/>
      <c r="P253" s="42"/>
      <c r="Q253" s="43"/>
    </row>
    <row r="254" spans="1:17" x14ac:dyDescent="0.25">
      <c r="A254" s="40"/>
      <c r="B254" s="454"/>
      <c r="C254" s="47"/>
      <c r="D254" s="49"/>
      <c r="E254" s="49"/>
      <c r="F254" s="50"/>
      <c r="G254" s="51"/>
      <c r="H254" s="51"/>
      <c r="I254" s="52"/>
      <c r="J254" s="52"/>
      <c r="K254" s="50"/>
      <c r="L254" s="53"/>
      <c r="M254" s="53"/>
      <c r="N254" s="50"/>
      <c r="O254" s="49"/>
      <c r="P254" s="49"/>
      <c r="Q254" s="50"/>
    </row>
    <row r="255" spans="1:17" x14ac:dyDescent="0.25">
      <c r="A255" s="40"/>
      <c r="B255" s="454"/>
      <c r="C255" s="47"/>
      <c r="D255" s="49"/>
      <c r="E255" s="49"/>
      <c r="F255" s="50"/>
      <c r="G255" s="51"/>
      <c r="H255" s="51"/>
      <c r="I255" s="52"/>
      <c r="J255" s="52"/>
      <c r="K255" s="50"/>
      <c r="L255" s="53"/>
      <c r="M255" s="53"/>
      <c r="N255" s="50"/>
      <c r="O255" s="49"/>
      <c r="P255" s="49"/>
      <c r="Q255" s="50"/>
    </row>
    <row r="256" spans="1:17" x14ac:dyDescent="0.25">
      <c r="A256" s="40"/>
      <c r="B256" s="454"/>
      <c r="C256" s="47"/>
      <c r="D256" s="49"/>
      <c r="E256" s="49"/>
      <c r="F256" s="50"/>
      <c r="G256" s="51"/>
      <c r="H256" s="51"/>
      <c r="I256" s="52"/>
      <c r="J256" s="52"/>
      <c r="K256" s="50"/>
      <c r="L256" s="53"/>
      <c r="M256" s="53"/>
      <c r="N256" s="50"/>
      <c r="O256" s="49"/>
      <c r="P256" s="49"/>
      <c r="Q256" s="50"/>
    </row>
    <row r="257" spans="1:17" x14ac:dyDescent="0.25">
      <c r="A257" s="40"/>
      <c r="B257" s="454"/>
      <c r="C257" s="47"/>
      <c r="D257" s="49"/>
      <c r="E257" s="49"/>
      <c r="F257" s="50"/>
      <c r="G257" s="51"/>
      <c r="H257" s="51"/>
      <c r="I257" s="52"/>
      <c r="J257" s="52"/>
      <c r="K257" s="50"/>
      <c r="L257" s="53"/>
      <c r="M257" s="53"/>
      <c r="N257" s="50"/>
      <c r="O257" s="49"/>
      <c r="P257" s="49"/>
      <c r="Q257" s="50"/>
    </row>
    <row r="258" spans="1:17" x14ac:dyDescent="0.25">
      <c r="A258" s="40"/>
      <c r="B258" s="454"/>
      <c r="C258" s="47"/>
      <c r="D258" s="49"/>
      <c r="E258" s="49"/>
      <c r="F258" s="50"/>
      <c r="G258" s="51"/>
      <c r="H258" s="51"/>
      <c r="I258" s="52"/>
      <c r="J258" s="52"/>
      <c r="K258" s="50"/>
      <c r="L258" s="53"/>
      <c r="M258" s="53"/>
      <c r="N258" s="50"/>
      <c r="O258" s="49"/>
      <c r="P258" s="49"/>
      <c r="Q258" s="50"/>
    </row>
    <row r="259" spans="1:17" x14ac:dyDescent="0.25">
      <c r="A259" s="40"/>
      <c r="B259" s="454"/>
      <c r="C259" s="47"/>
      <c r="D259" s="49"/>
      <c r="E259" s="49"/>
      <c r="F259" s="50"/>
      <c r="G259" s="51"/>
      <c r="H259" s="51"/>
      <c r="I259" s="52"/>
      <c r="J259" s="52"/>
      <c r="K259" s="50"/>
      <c r="L259" s="53"/>
      <c r="M259" s="53"/>
      <c r="N259" s="50"/>
      <c r="O259" s="49"/>
      <c r="P259" s="49"/>
      <c r="Q259" s="50"/>
    </row>
    <row r="260" spans="1:17" x14ac:dyDescent="0.25">
      <c r="A260" s="40"/>
      <c r="B260" s="454"/>
      <c r="C260" s="47"/>
      <c r="D260" s="49"/>
      <c r="E260" s="49"/>
      <c r="F260" s="50"/>
      <c r="G260" s="51"/>
      <c r="H260" s="51"/>
      <c r="I260" s="52"/>
      <c r="J260" s="52"/>
      <c r="K260" s="50"/>
      <c r="L260" s="53"/>
      <c r="M260" s="53"/>
      <c r="N260" s="50"/>
      <c r="O260" s="49"/>
      <c r="P260" s="49"/>
      <c r="Q260" s="50"/>
    </row>
    <row r="261" spans="1:17" x14ac:dyDescent="0.25">
      <c r="A261" s="40"/>
      <c r="B261" s="454"/>
      <c r="C261" s="47"/>
      <c r="D261" s="49"/>
      <c r="E261" s="49"/>
      <c r="F261" s="50"/>
      <c r="G261" s="51"/>
      <c r="H261" s="51"/>
      <c r="I261" s="52"/>
      <c r="J261" s="52"/>
      <c r="K261" s="50"/>
      <c r="L261" s="53"/>
      <c r="M261" s="53"/>
      <c r="N261" s="50"/>
      <c r="O261" s="49"/>
      <c r="P261" s="49"/>
      <c r="Q261" s="50"/>
    </row>
    <row r="262" spans="1:17" x14ac:dyDescent="0.25">
      <c r="A262" s="40"/>
      <c r="B262" s="454"/>
      <c r="C262" s="47"/>
      <c r="D262" s="49"/>
      <c r="E262" s="49"/>
      <c r="F262" s="50"/>
      <c r="G262" s="51"/>
      <c r="H262" s="51"/>
      <c r="I262" s="52"/>
      <c r="J262" s="52"/>
      <c r="K262" s="50"/>
      <c r="L262" s="53"/>
      <c r="M262" s="53"/>
      <c r="N262" s="50"/>
      <c r="O262" s="49"/>
      <c r="P262" s="49"/>
      <c r="Q262" s="50"/>
    </row>
    <row r="263" spans="1:17" x14ac:dyDescent="0.25">
      <c r="A263" s="40"/>
      <c r="B263" s="454"/>
      <c r="C263" s="47"/>
      <c r="D263" s="49"/>
      <c r="E263" s="49"/>
      <c r="F263" s="50"/>
      <c r="G263" s="51"/>
      <c r="H263" s="51"/>
      <c r="I263" s="52"/>
      <c r="J263" s="52"/>
      <c r="K263" s="50"/>
      <c r="L263" s="53"/>
      <c r="M263" s="53"/>
      <c r="N263" s="50"/>
      <c r="O263" s="49"/>
      <c r="P263" s="49"/>
      <c r="Q263" s="50"/>
    </row>
    <row r="264" spans="1:17" x14ac:dyDescent="0.25">
      <c r="A264" s="40"/>
      <c r="B264" s="454"/>
      <c r="C264" s="47"/>
      <c r="D264" s="49"/>
      <c r="E264" s="49"/>
      <c r="F264" s="50"/>
      <c r="G264" s="51"/>
      <c r="H264" s="51"/>
      <c r="I264" s="52"/>
      <c r="J264" s="52"/>
      <c r="K264" s="50"/>
      <c r="L264" s="53"/>
      <c r="M264" s="53"/>
      <c r="N264" s="50"/>
      <c r="O264" s="49"/>
      <c r="P264" s="49"/>
      <c r="Q264" s="50"/>
    </row>
    <row r="265" spans="1:17" x14ac:dyDescent="0.25">
      <c r="A265" s="40"/>
      <c r="B265" s="454"/>
      <c r="C265" s="47"/>
      <c r="D265" s="49"/>
      <c r="E265" s="49"/>
      <c r="F265" s="50"/>
      <c r="G265" s="51"/>
      <c r="H265" s="51"/>
      <c r="I265" s="52"/>
      <c r="J265" s="52"/>
      <c r="K265" s="50"/>
      <c r="L265" s="53"/>
      <c r="M265" s="53"/>
      <c r="N265" s="50"/>
      <c r="O265" s="49"/>
      <c r="P265" s="49"/>
      <c r="Q265" s="50"/>
    </row>
    <row r="266" spans="1:17" x14ac:dyDescent="0.25">
      <c r="A266" s="40"/>
      <c r="B266" s="454"/>
      <c r="C266" s="47"/>
      <c r="D266" s="49"/>
      <c r="E266" s="49"/>
      <c r="F266" s="50"/>
      <c r="G266" s="51"/>
      <c r="H266" s="51"/>
      <c r="I266" s="52"/>
      <c r="J266" s="52"/>
      <c r="K266" s="50"/>
      <c r="L266" s="53"/>
      <c r="M266" s="53"/>
      <c r="N266" s="50"/>
      <c r="O266" s="49"/>
      <c r="P266" s="49"/>
      <c r="Q266" s="50"/>
    </row>
    <row r="267" spans="1:17" x14ac:dyDescent="0.25">
      <c r="A267" s="40"/>
      <c r="B267" s="454"/>
      <c r="C267" s="47"/>
      <c r="D267" s="49"/>
      <c r="E267" s="49"/>
      <c r="F267" s="50"/>
      <c r="G267" s="51"/>
      <c r="H267" s="51"/>
      <c r="I267" s="52"/>
      <c r="J267" s="52"/>
      <c r="K267" s="50"/>
      <c r="L267" s="53"/>
      <c r="M267" s="53"/>
      <c r="N267" s="50"/>
      <c r="O267" s="49"/>
      <c r="P267" s="49"/>
      <c r="Q267" s="50"/>
    </row>
    <row r="268" spans="1:17" x14ac:dyDescent="0.25">
      <c r="A268" s="40"/>
      <c r="B268" s="454"/>
      <c r="C268" s="47"/>
      <c r="D268" s="49"/>
      <c r="E268" s="49"/>
      <c r="F268" s="50"/>
      <c r="G268" s="51"/>
      <c r="H268" s="51"/>
      <c r="I268" s="52"/>
      <c r="J268" s="52"/>
      <c r="K268" s="50"/>
      <c r="L268" s="53"/>
      <c r="M268" s="53"/>
      <c r="N268" s="50"/>
      <c r="O268" s="49"/>
      <c r="P268" s="49"/>
      <c r="Q268" s="50"/>
    </row>
    <row r="269" spans="1:17" x14ac:dyDescent="0.25">
      <c r="A269" s="40"/>
      <c r="B269" s="454"/>
      <c r="C269" s="47"/>
      <c r="D269" s="49"/>
      <c r="E269" s="49"/>
      <c r="F269" s="50"/>
      <c r="G269" s="51"/>
      <c r="H269" s="51"/>
      <c r="I269" s="52"/>
      <c r="J269" s="52"/>
      <c r="K269" s="50"/>
      <c r="L269" s="53"/>
      <c r="M269" s="53"/>
      <c r="N269" s="50"/>
      <c r="O269" s="49"/>
      <c r="P269" s="49"/>
      <c r="Q269" s="50"/>
    </row>
    <row r="270" spans="1:17" x14ac:dyDescent="0.25">
      <c r="A270" s="40"/>
      <c r="B270" s="454"/>
      <c r="C270" s="47"/>
      <c r="D270" s="49"/>
      <c r="E270" s="49"/>
      <c r="F270" s="50"/>
      <c r="G270" s="51"/>
      <c r="H270" s="51"/>
      <c r="I270" s="52"/>
      <c r="J270" s="52"/>
      <c r="K270" s="50"/>
      <c r="L270" s="53"/>
      <c r="M270" s="53"/>
      <c r="N270" s="50"/>
      <c r="O270" s="49"/>
      <c r="P270" s="49"/>
      <c r="Q270" s="50"/>
    </row>
    <row r="271" spans="1:17" x14ac:dyDescent="0.25">
      <c r="A271" s="40"/>
      <c r="B271" s="454"/>
      <c r="C271" s="47"/>
      <c r="D271" s="49"/>
      <c r="E271" s="49"/>
      <c r="F271" s="50"/>
      <c r="G271" s="51"/>
      <c r="H271" s="51"/>
      <c r="I271" s="52"/>
      <c r="J271" s="52"/>
      <c r="K271" s="50"/>
      <c r="L271" s="53"/>
      <c r="M271" s="53"/>
      <c r="N271" s="50"/>
      <c r="O271" s="49"/>
      <c r="P271" s="49"/>
      <c r="Q271" s="50"/>
    </row>
    <row r="272" spans="1:17" x14ac:dyDescent="0.25">
      <c r="A272" s="40"/>
      <c r="B272" s="454"/>
      <c r="C272" s="47"/>
      <c r="D272" s="49"/>
      <c r="E272" s="49"/>
      <c r="F272" s="50"/>
      <c r="G272" s="51"/>
      <c r="H272" s="51"/>
      <c r="I272" s="52"/>
      <c r="J272" s="52"/>
      <c r="K272" s="50"/>
      <c r="L272" s="53"/>
      <c r="M272" s="53"/>
      <c r="N272" s="50"/>
      <c r="O272" s="49"/>
      <c r="P272" s="49"/>
      <c r="Q272" s="50"/>
    </row>
    <row r="273" spans="1:17" x14ac:dyDescent="0.25">
      <c r="A273" s="40"/>
      <c r="B273" s="454"/>
      <c r="C273" s="47"/>
      <c r="D273" s="49"/>
      <c r="E273" s="49"/>
      <c r="F273" s="50"/>
      <c r="G273" s="51"/>
      <c r="H273" s="51"/>
      <c r="I273" s="52"/>
      <c r="J273" s="52"/>
      <c r="K273" s="50"/>
      <c r="L273" s="53"/>
      <c r="M273" s="53"/>
      <c r="N273" s="50"/>
      <c r="O273" s="49"/>
      <c r="P273" s="49"/>
      <c r="Q273" s="50"/>
    </row>
    <row r="274" spans="1:17" x14ac:dyDescent="0.25">
      <c r="A274" s="40"/>
      <c r="B274" s="454"/>
      <c r="C274" s="47"/>
      <c r="D274" s="49"/>
      <c r="E274" s="49"/>
      <c r="F274" s="50"/>
      <c r="G274" s="51"/>
      <c r="H274" s="51"/>
      <c r="I274" s="52"/>
      <c r="J274" s="52"/>
      <c r="K274" s="50"/>
      <c r="L274" s="53"/>
      <c r="M274" s="53"/>
      <c r="N274" s="50"/>
      <c r="O274" s="49"/>
      <c r="P274" s="49"/>
      <c r="Q274" s="50"/>
    </row>
    <row r="275" spans="1:17" x14ac:dyDescent="0.25">
      <c r="A275" s="40"/>
      <c r="B275" s="454"/>
      <c r="C275" s="47"/>
      <c r="D275" s="49"/>
      <c r="E275" s="49"/>
      <c r="F275" s="50"/>
      <c r="G275" s="51"/>
      <c r="H275" s="51"/>
      <c r="I275" s="52"/>
      <c r="J275" s="52"/>
      <c r="K275" s="50"/>
      <c r="L275" s="53"/>
      <c r="M275" s="53"/>
      <c r="N275" s="50"/>
      <c r="O275" s="49"/>
      <c r="P275" s="49"/>
      <c r="Q275" s="50"/>
    </row>
    <row r="276" spans="1:17" x14ac:dyDescent="0.25">
      <c r="A276" s="40"/>
      <c r="B276" s="454"/>
      <c r="C276" s="47"/>
      <c r="D276" s="49"/>
      <c r="E276" s="49"/>
      <c r="F276" s="50"/>
      <c r="G276" s="51"/>
      <c r="H276" s="51"/>
      <c r="I276" s="52"/>
      <c r="J276" s="52"/>
      <c r="K276" s="50"/>
      <c r="L276" s="53"/>
      <c r="M276" s="53"/>
      <c r="N276" s="50"/>
      <c r="O276" s="49"/>
      <c r="P276" s="49"/>
      <c r="Q276" s="50"/>
    </row>
    <row r="277" spans="1:17" x14ac:dyDescent="0.25">
      <c r="A277" s="40"/>
      <c r="B277" s="454"/>
      <c r="C277" s="47"/>
      <c r="D277" s="49"/>
      <c r="E277" s="49"/>
      <c r="F277" s="50"/>
      <c r="G277" s="51"/>
      <c r="H277" s="51"/>
      <c r="I277" s="52"/>
      <c r="J277" s="52"/>
      <c r="K277" s="50"/>
      <c r="L277" s="53"/>
      <c r="M277" s="53"/>
      <c r="N277" s="50"/>
      <c r="O277" s="49"/>
      <c r="P277" s="49"/>
      <c r="Q277" s="50"/>
    </row>
    <row r="278" spans="1:17" x14ac:dyDescent="0.25">
      <c r="A278" s="40"/>
      <c r="B278" s="454"/>
      <c r="C278" s="47"/>
      <c r="D278" s="49"/>
      <c r="E278" s="49"/>
      <c r="F278" s="50"/>
      <c r="G278" s="51"/>
      <c r="H278" s="51"/>
      <c r="I278" s="52"/>
      <c r="J278" s="52"/>
      <c r="K278" s="50"/>
      <c r="L278" s="53"/>
      <c r="M278" s="53"/>
      <c r="N278" s="50"/>
      <c r="O278" s="49"/>
      <c r="P278" s="49"/>
      <c r="Q278" s="50"/>
    </row>
    <row r="279" spans="1:17" x14ac:dyDescent="0.25">
      <c r="A279" s="40"/>
      <c r="B279" s="454"/>
      <c r="C279" s="47"/>
      <c r="D279" s="49"/>
      <c r="E279" s="49"/>
      <c r="F279" s="50"/>
      <c r="G279" s="51"/>
      <c r="H279" s="51"/>
      <c r="I279" s="52"/>
      <c r="J279" s="52"/>
      <c r="K279" s="50"/>
      <c r="L279" s="53"/>
      <c r="M279" s="53"/>
      <c r="N279" s="50"/>
      <c r="O279" s="49"/>
      <c r="P279" s="49"/>
      <c r="Q279" s="50"/>
    </row>
    <row r="280" spans="1:17" x14ac:dyDescent="0.25">
      <c r="A280" s="40"/>
      <c r="B280" s="454"/>
      <c r="C280" s="47"/>
      <c r="D280" s="49"/>
      <c r="E280" s="49"/>
      <c r="F280" s="50"/>
      <c r="G280" s="51"/>
      <c r="H280" s="51"/>
      <c r="I280" s="52"/>
      <c r="J280" s="52"/>
      <c r="K280" s="50"/>
      <c r="L280" s="53"/>
      <c r="M280" s="53"/>
      <c r="N280" s="50"/>
      <c r="O280" s="49"/>
      <c r="P280" s="49"/>
      <c r="Q280" s="50"/>
    </row>
    <row r="281" spans="1:17" x14ac:dyDescent="0.25">
      <c r="A281" s="40"/>
      <c r="B281" s="454"/>
      <c r="C281" s="47"/>
      <c r="D281" s="49"/>
      <c r="E281" s="49"/>
      <c r="F281" s="50"/>
      <c r="G281" s="51"/>
      <c r="H281" s="51"/>
      <c r="I281" s="52"/>
      <c r="J281" s="52"/>
      <c r="K281" s="50"/>
      <c r="L281" s="53"/>
      <c r="M281" s="53"/>
      <c r="N281" s="50"/>
      <c r="O281" s="49"/>
      <c r="P281" s="49"/>
      <c r="Q281" s="50"/>
    </row>
    <row r="282" spans="1:17" x14ac:dyDescent="0.25">
      <c r="A282" s="40"/>
      <c r="B282" s="454"/>
      <c r="C282" s="47"/>
      <c r="D282" s="49"/>
      <c r="E282" s="49"/>
      <c r="F282" s="50"/>
      <c r="G282" s="51"/>
      <c r="H282" s="51"/>
      <c r="I282" s="52"/>
      <c r="J282" s="52"/>
      <c r="K282" s="50"/>
      <c r="L282" s="53"/>
      <c r="M282" s="53"/>
      <c r="N282" s="50"/>
      <c r="O282" s="49"/>
      <c r="P282" s="49"/>
      <c r="Q282" s="50"/>
    </row>
    <row r="283" spans="1:17" x14ac:dyDescent="0.25">
      <c r="A283" s="40"/>
      <c r="B283" s="454"/>
      <c r="C283" s="47"/>
      <c r="D283" s="49"/>
      <c r="E283" s="49"/>
      <c r="F283" s="50"/>
      <c r="G283" s="51"/>
      <c r="H283" s="51"/>
      <c r="I283" s="52"/>
      <c r="J283" s="52"/>
      <c r="K283" s="50"/>
      <c r="L283" s="53"/>
      <c r="M283" s="53"/>
      <c r="N283" s="50"/>
      <c r="O283" s="49"/>
      <c r="P283" s="49"/>
      <c r="Q283" s="50"/>
    </row>
    <row r="284" spans="1:17" x14ac:dyDescent="0.25">
      <c r="A284" s="40"/>
      <c r="B284" s="454"/>
      <c r="C284" s="47"/>
      <c r="D284" s="49"/>
      <c r="E284" s="49"/>
      <c r="F284" s="50"/>
      <c r="G284" s="51"/>
      <c r="H284" s="51"/>
      <c r="I284" s="52"/>
      <c r="J284" s="52"/>
      <c r="K284" s="50"/>
      <c r="L284" s="53"/>
      <c r="M284" s="53"/>
      <c r="N284" s="50"/>
      <c r="O284" s="49"/>
      <c r="P284" s="49"/>
      <c r="Q284" s="50"/>
    </row>
    <row r="285" spans="1:17" x14ac:dyDescent="0.25">
      <c r="A285" s="40"/>
      <c r="B285" s="454"/>
      <c r="C285" s="47"/>
      <c r="D285" s="49"/>
      <c r="E285" s="49"/>
      <c r="F285" s="50"/>
      <c r="G285" s="51"/>
      <c r="H285" s="51"/>
      <c r="I285" s="52"/>
      <c r="J285" s="52"/>
      <c r="K285" s="50"/>
      <c r="L285" s="53"/>
      <c r="M285" s="53"/>
      <c r="N285" s="50"/>
      <c r="O285" s="49"/>
      <c r="P285" s="49"/>
      <c r="Q285" s="50"/>
    </row>
    <row r="286" spans="1:17" x14ac:dyDescent="0.25">
      <c r="A286" s="40"/>
      <c r="B286" s="454"/>
      <c r="C286" s="47"/>
      <c r="D286" s="49"/>
      <c r="E286" s="49"/>
      <c r="F286" s="50"/>
      <c r="G286" s="51"/>
      <c r="H286" s="51"/>
      <c r="I286" s="52"/>
      <c r="J286" s="52"/>
      <c r="K286" s="50"/>
      <c r="L286" s="53"/>
      <c r="M286" s="53"/>
      <c r="N286" s="50"/>
      <c r="O286" s="49"/>
      <c r="P286" s="49"/>
      <c r="Q286" s="50"/>
    </row>
    <row r="287" spans="1:17" x14ac:dyDescent="0.25">
      <c r="A287" s="40"/>
      <c r="B287" s="454"/>
      <c r="C287" s="47"/>
      <c r="D287" s="49"/>
      <c r="E287" s="49"/>
      <c r="F287" s="50"/>
      <c r="G287" s="51"/>
      <c r="H287" s="51"/>
      <c r="I287" s="52"/>
      <c r="J287" s="52"/>
      <c r="K287" s="50"/>
      <c r="L287" s="53"/>
      <c r="M287" s="53"/>
      <c r="N287" s="50"/>
      <c r="O287" s="49"/>
      <c r="P287" s="49"/>
      <c r="Q287" s="50"/>
    </row>
    <row r="288" spans="1:17" x14ac:dyDescent="0.25">
      <c r="A288" s="40"/>
      <c r="B288" s="454"/>
      <c r="C288" s="47"/>
      <c r="D288" s="49"/>
      <c r="E288" s="49"/>
      <c r="F288" s="50"/>
      <c r="G288" s="51"/>
      <c r="H288" s="51"/>
      <c r="I288" s="52"/>
      <c r="J288" s="52"/>
      <c r="K288" s="50"/>
      <c r="L288" s="53"/>
      <c r="M288" s="53"/>
      <c r="N288" s="50"/>
      <c r="O288" s="49"/>
      <c r="P288" s="49"/>
      <c r="Q288" s="50"/>
    </row>
    <row r="289" spans="1:17" x14ac:dyDescent="0.25">
      <c r="A289" s="40"/>
      <c r="B289" s="454"/>
      <c r="C289" s="47"/>
      <c r="D289" s="49"/>
      <c r="E289" s="49"/>
      <c r="F289" s="50"/>
      <c r="G289" s="51"/>
      <c r="H289" s="51"/>
      <c r="I289" s="52"/>
      <c r="J289" s="52"/>
      <c r="K289" s="50"/>
      <c r="L289" s="53"/>
      <c r="M289" s="53"/>
      <c r="N289" s="50"/>
      <c r="O289" s="49"/>
      <c r="P289" s="49"/>
      <c r="Q289" s="50"/>
    </row>
    <row r="290" spans="1:17" x14ac:dyDescent="0.25">
      <c r="A290" s="40"/>
      <c r="B290" s="454"/>
      <c r="C290" s="47"/>
      <c r="D290" s="49"/>
      <c r="E290" s="49"/>
      <c r="F290" s="50"/>
      <c r="G290" s="51"/>
      <c r="H290" s="51"/>
      <c r="I290" s="52"/>
      <c r="J290" s="52"/>
      <c r="K290" s="50"/>
      <c r="L290" s="53"/>
      <c r="M290" s="53"/>
      <c r="N290" s="50"/>
      <c r="O290" s="49"/>
      <c r="P290" s="49"/>
      <c r="Q290" s="50"/>
    </row>
    <row r="291" spans="1:17" x14ac:dyDescent="0.25">
      <c r="A291" s="40"/>
      <c r="B291" s="454"/>
      <c r="C291" s="47"/>
      <c r="D291" s="49"/>
      <c r="E291" s="49"/>
      <c r="F291" s="50"/>
      <c r="G291" s="51"/>
      <c r="H291" s="51"/>
      <c r="I291" s="52"/>
      <c r="J291" s="52"/>
      <c r="K291" s="50"/>
      <c r="L291" s="53"/>
      <c r="M291" s="53"/>
      <c r="N291" s="50"/>
      <c r="O291" s="49"/>
      <c r="P291" s="49"/>
      <c r="Q291" s="50"/>
    </row>
    <row r="292" spans="1:17" x14ac:dyDescent="0.25">
      <c r="A292" s="40"/>
      <c r="B292" s="454"/>
      <c r="C292" s="47"/>
      <c r="D292" s="49"/>
      <c r="E292" s="49"/>
      <c r="F292" s="50"/>
      <c r="G292" s="51"/>
      <c r="H292" s="51"/>
      <c r="I292" s="52"/>
      <c r="J292" s="52"/>
      <c r="K292" s="50"/>
      <c r="L292" s="53"/>
      <c r="M292" s="53"/>
      <c r="N292" s="50"/>
      <c r="O292" s="49"/>
      <c r="P292" s="49"/>
      <c r="Q292" s="50"/>
    </row>
    <row r="293" spans="1:17" x14ac:dyDescent="0.25">
      <c r="A293" s="40"/>
      <c r="B293" s="454"/>
      <c r="C293" s="47"/>
      <c r="D293" s="49"/>
      <c r="E293" s="49"/>
      <c r="F293" s="50"/>
      <c r="G293" s="51"/>
      <c r="H293" s="51"/>
      <c r="I293" s="52"/>
      <c r="J293" s="52"/>
      <c r="K293" s="50"/>
      <c r="L293" s="53"/>
      <c r="M293" s="53"/>
      <c r="N293" s="50"/>
      <c r="O293" s="49"/>
      <c r="P293" s="49"/>
      <c r="Q293" s="50"/>
    </row>
    <row r="294" spans="1:17" x14ac:dyDescent="0.25">
      <c r="A294" s="40"/>
      <c r="B294" s="454"/>
      <c r="C294" s="47"/>
      <c r="D294" s="49"/>
      <c r="E294" s="49"/>
      <c r="F294" s="50"/>
      <c r="G294" s="51"/>
      <c r="H294" s="51"/>
      <c r="I294" s="52"/>
      <c r="J294" s="52"/>
      <c r="K294" s="50"/>
      <c r="L294" s="53"/>
      <c r="M294" s="53"/>
      <c r="N294" s="50"/>
      <c r="O294" s="49"/>
      <c r="P294" s="49"/>
      <c r="Q294" s="50"/>
    </row>
    <row r="295" spans="1:17" x14ac:dyDescent="0.25">
      <c r="A295" s="40"/>
      <c r="B295" s="454"/>
      <c r="C295" s="47"/>
      <c r="D295" s="49"/>
      <c r="E295" s="49"/>
      <c r="F295" s="50"/>
      <c r="G295" s="51"/>
      <c r="H295" s="51"/>
      <c r="I295" s="52"/>
      <c r="J295" s="52"/>
      <c r="K295" s="50"/>
      <c r="L295" s="53"/>
      <c r="M295" s="53"/>
      <c r="N295" s="50"/>
      <c r="O295" s="49"/>
      <c r="P295" s="49"/>
      <c r="Q295" s="50"/>
    </row>
    <row r="296" spans="1:17" x14ac:dyDescent="0.25">
      <c r="A296" s="40"/>
      <c r="B296" s="454"/>
      <c r="C296" s="47"/>
      <c r="D296" s="49"/>
      <c r="E296" s="49"/>
      <c r="F296" s="50"/>
      <c r="G296" s="51"/>
      <c r="H296" s="51"/>
      <c r="I296" s="52"/>
      <c r="J296" s="52"/>
      <c r="K296" s="50"/>
      <c r="L296" s="53"/>
      <c r="M296" s="53"/>
      <c r="N296" s="50"/>
      <c r="O296" s="49"/>
      <c r="P296" s="49"/>
      <c r="Q296" s="50"/>
    </row>
    <row r="297" spans="1:17" x14ac:dyDescent="0.25">
      <c r="A297" s="40"/>
      <c r="B297" s="454"/>
      <c r="C297" s="47"/>
      <c r="D297" s="49"/>
      <c r="E297" s="49"/>
      <c r="F297" s="50"/>
      <c r="G297" s="51"/>
      <c r="H297" s="51"/>
      <c r="I297" s="52"/>
      <c r="J297" s="52"/>
      <c r="K297" s="50"/>
      <c r="L297" s="53"/>
      <c r="M297" s="53"/>
      <c r="N297" s="50"/>
      <c r="O297" s="49"/>
      <c r="P297" s="49"/>
      <c r="Q297" s="50"/>
    </row>
    <row r="298" spans="1:17" x14ac:dyDescent="0.25">
      <c r="A298" s="40"/>
      <c r="B298" s="454"/>
      <c r="C298" s="47"/>
      <c r="D298" s="49"/>
      <c r="E298" s="49"/>
      <c r="F298" s="50"/>
      <c r="G298" s="51"/>
      <c r="H298" s="51"/>
      <c r="I298" s="52"/>
      <c r="J298" s="52"/>
      <c r="K298" s="50"/>
      <c r="L298" s="53"/>
      <c r="M298" s="53"/>
      <c r="N298" s="50"/>
      <c r="O298" s="49"/>
      <c r="P298" s="49"/>
      <c r="Q298" s="50"/>
    </row>
    <row r="299" spans="1:17" x14ac:dyDescent="0.25">
      <c r="A299" s="40"/>
      <c r="B299" s="454"/>
      <c r="C299" s="47"/>
      <c r="D299" s="49"/>
      <c r="E299" s="49"/>
      <c r="F299" s="50"/>
      <c r="G299" s="51"/>
      <c r="H299" s="51"/>
      <c r="I299" s="52"/>
      <c r="J299" s="52"/>
      <c r="K299" s="50"/>
      <c r="L299" s="53"/>
      <c r="M299" s="53"/>
      <c r="N299" s="50"/>
      <c r="O299" s="49"/>
      <c r="P299" s="49"/>
      <c r="Q299" s="50"/>
    </row>
    <row r="300" spans="1:17" x14ac:dyDescent="0.25">
      <c r="A300" s="40"/>
      <c r="B300" s="454"/>
      <c r="C300" s="47"/>
      <c r="D300" s="49"/>
      <c r="E300" s="49"/>
      <c r="F300" s="50"/>
      <c r="G300" s="51"/>
      <c r="H300" s="51"/>
      <c r="I300" s="52"/>
      <c r="J300" s="52"/>
      <c r="K300" s="50"/>
      <c r="L300" s="53"/>
      <c r="M300" s="53"/>
      <c r="N300" s="50"/>
      <c r="O300" s="49"/>
      <c r="P300" s="49"/>
      <c r="Q300" s="50"/>
    </row>
    <row r="301" spans="1:17" x14ac:dyDescent="0.25">
      <c r="A301" s="40"/>
      <c r="B301" s="454"/>
      <c r="C301" s="47"/>
      <c r="D301" s="49"/>
      <c r="E301" s="49"/>
      <c r="F301" s="50"/>
      <c r="G301" s="51"/>
      <c r="H301" s="51"/>
      <c r="I301" s="52"/>
      <c r="J301" s="52"/>
      <c r="K301" s="50"/>
      <c r="L301" s="53"/>
      <c r="M301" s="53"/>
      <c r="N301" s="50"/>
      <c r="O301" s="49"/>
      <c r="P301" s="49"/>
      <c r="Q301" s="50"/>
    </row>
    <row r="302" spans="1:17" x14ac:dyDescent="0.25">
      <c r="A302" s="40"/>
      <c r="B302" s="454"/>
      <c r="C302" s="47"/>
      <c r="D302" s="49"/>
      <c r="E302" s="49"/>
      <c r="F302" s="50"/>
      <c r="G302" s="51"/>
      <c r="H302" s="51"/>
      <c r="I302" s="52"/>
      <c r="J302" s="52"/>
      <c r="K302" s="50"/>
      <c r="L302" s="53"/>
      <c r="M302" s="53"/>
      <c r="N302" s="50"/>
      <c r="O302" s="49"/>
      <c r="P302" s="49"/>
      <c r="Q302" s="50"/>
    </row>
    <row r="303" spans="1:17" x14ac:dyDescent="0.25">
      <c r="A303" s="40"/>
      <c r="B303" s="454"/>
      <c r="C303" s="47"/>
      <c r="D303" s="49"/>
      <c r="E303" s="49"/>
      <c r="F303" s="50"/>
      <c r="G303" s="51"/>
      <c r="H303" s="51"/>
      <c r="I303" s="52"/>
      <c r="J303" s="52"/>
      <c r="K303" s="50"/>
      <c r="L303" s="53"/>
      <c r="M303" s="53"/>
      <c r="N303" s="50"/>
      <c r="O303" s="49"/>
      <c r="P303" s="49"/>
      <c r="Q303" s="50"/>
    </row>
    <row r="304" spans="1:17" x14ac:dyDescent="0.25">
      <c r="A304" s="40"/>
      <c r="B304" s="454"/>
      <c r="C304" s="47"/>
      <c r="D304" s="49"/>
      <c r="E304" s="49"/>
      <c r="F304" s="50"/>
      <c r="G304" s="51"/>
      <c r="H304" s="51"/>
      <c r="I304" s="52"/>
      <c r="J304" s="52"/>
      <c r="K304" s="50"/>
      <c r="L304" s="53"/>
      <c r="M304" s="53"/>
      <c r="N304" s="50"/>
      <c r="O304" s="49"/>
      <c r="P304" s="49"/>
      <c r="Q304" s="50"/>
    </row>
    <row r="305" spans="1:17" x14ac:dyDescent="0.25">
      <c r="A305" s="40"/>
      <c r="B305" s="454"/>
      <c r="C305" s="47"/>
      <c r="D305" s="49"/>
      <c r="E305" s="49"/>
      <c r="F305" s="50"/>
      <c r="G305" s="51"/>
      <c r="H305" s="51"/>
      <c r="I305" s="52"/>
      <c r="J305" s="52"/>
      <c r="K305" s="50"/>
      <c r="L305" s="53"/>
      <c r="M305" s="53"/>
      <c r="N305" s="50"/>
      <c r="O305" s="49"/>
      <c r="P305" s="49"/>
      <c r="Q305" s="50"/>
    </row>
    <row r="306" spans="1:17" x14ac:dyDescent="0.25">
      <c r="A306" s="40"/>
      <c r="B306" s="454"/>
      <c r="C306" s="47"/>
      <c r="D306" s="49"/>
      <c r="E306" s="49"/>
      <c r="F306" s="50"/>
      <c r="G306" s="51"/>
      <c r="H306" s="51"/>
      <c r="I306" s="52"/>
      <c r="J306" s="52"/>
      <c r="K306" s="50"/>
      <c r="L306" s="53"/>
      <c r="M306" s="53"/>
      <c r="N306" s="50"/>
      <c r="O306" s="49"/>
      <c r="P306" s="49"/>
      <c r="Q306" s="50"/>
    </row>
    <row r="307" spans="1:17" x14ac:dyDescent="0.25">
      <c r="A307" s="40"/>
      <c r="B307" s="454"/>
      <c r="C307" s="47"/>
      <c r="D307" s="49"/>
      <c r="E307" s="49"/>
      <c r="F307" s="50"/>
      <c r="G307" s="51"/>
      <c r="H307" s="51"/>
      <c r="I307" s="52"/>
      <c r="J307" s="52"/>
      <c r="K307" s="50"/>
      <c r="L307" s="53"/>
      <c r="M307" s="53"/>
      <c r="N307" s="50"/>
      <c r="O307" s="49"/>
      <c r="P307" s="49"/>
      <c r="Q307" s="50"/>
    </row>
    <row r="308" spans="1:17" x14ac:dyDescent="0.25">
      <c r="A308" s="40"/>
      <c r="B308" s="454"/>
      <c r="C308" s="47"/>
      <c r="D308" s="49"/>
      <c r="E308" s="49"/>
      <c r="F308" s="50"/>
      <c r="G308" s="51"/>
      <c r="H308" s="51"/>
      <c r="I308" s="52"/>
      <c r="J308" s="52"/>
      <c r="K308" s="50"/>
      <c r="L308" s="53"/>
      <c r="M308" s="53"/>
      <c r="N308" s="50"/>
      <c r="O308" s="49"/>
      <c r="P308" s="49"/>
      <c r="Q308" s="50"/>
    </row>
    <row r="309" spans="1:17" x14ac:dyDescent="0.25">
      <c r="A309" s="40"/>
      <c r="B309" s="454"/>
      <c r="C309" s="47"/>
      <c r="D309" s="49"/>
      <c r="E309" s="49"/>
      <c r="F309" s="50"/>
      <c r="G309" s="51"/>
      <c r="H309" s="51"/>
      <c r="I309" s="52"/>
      <c r="J309" s="52"/>
      <c r="K309" s="50"/>
      <c r="L309" s="53"/>
      <c r="M309" s="53"/>
      <c r="N309" s="50"/>
      <c r="O309" s="49"/>
      <c r="P309" s="49"/>
      <c r="Q309" s="50"/>
    </row>
    <row r="310" spans="1:17" x14ac:dyDescent="0.25">
      <c r="A310" s="40"/>
      <c r="B310" s="454"/>
      <c r="C310" s="47"/>
      <c r="D310" s="49"/>
      <c r="E310" s="49"/>
      <c r="F310" s="50"/>
      <c r="G310" s="51"/>
      <c r="H310" s="51"/>
      <c r="I310" s="52"/>
      <c r="J310" s="52"/>
      <c r="K310" s="50"/>
      <c r="L310" s="53"/>
      <c r="M310" s="53"/>
      <c r="N310" s="50"/>
      <c r="O310" s="49"/>
      <c r="P310" s="49"/>
      <c r="Q310" s="50"/>
    </row>
    <row r="311" spans="1:17" x14ac:dyDescent="0.25">
      <c r="A311" s="40"/>
      <c r="B311" s="454"/>
      <c r="C311" s="47"/>
      <c r="D311" s="49"/>
      <c r="E311" s="49"/>
      <c r="F311" s="50"/>
      <c r="G311" s="51"/>
      <c r="H311" s="51"/>
      <c r="I311" s="52"/>
      <c r="J311" s="52"/>
      <c r="K311" s="50"/>
      <c r="L311" s="53"/>
      <c r="M311" s="53"/>
      <c r="N311" s="50"/>
      <c r="O311" s="49"/>
      <c r="P311" s="49"/>
      <c r="Q311" s="50"/>
    </row>
    <row r="312" spans="1:17" x14ac:dyDescent="0.25">
      <c r="A312" s="40"/>
      <c r="B312" s="454"/>
      <c r="C312" s="47"/>
      <c r="D312" s="49"/>
      <c r="E312" s="49"/>
      <c r="F312" s="50"/>
      <c r="G312" s="51"/>
      <c r="H312" s="51"/>
      <c r="I312" s="52"/>
      <c r="J312" s="52"/>
      <c r="K312" s="50"/>
      <c r="L312" s="53"/>
      <c r="M312" s="53"/>
      <c r="N312" s="50"/>
      <c r="O312" s="49"/>
      <c r="P312" s="49"/>
      <c r="Q312" s="50"/>
    </row>
    <row r="313" spans="1:17" x14ac:dyDescent="0.25">
      <c r="A313" s="40"/>
      <c r="B313" s="454"/>
      <c r="C313" s="47"/>
      <c r="D313" s="49"/>
      <c r="E313" s="49"/>
      <c r="F313" s="50"/>
      <c r="G313" s="51"/>
      <c r="H313" s="51"/>
      <c r="I313" s="52"/>
      <c r="J313" s="52"/>
      <c r="K313" s="50"/>
      <c r="L313" s="53"/>
      <c r="M313" s="53"/>
      <c r="N313" s="50"/>
      <c r="O313" s="49"/>
      <c r="P313" s="49"/>
      <c r="Q313" s="50"/>
    </row>
    <row r="314" spans="1:17" x14ac:dyDescent="0.25">
      <c r="A314" s="40"/>
      <c r="B314" s="454"/>
      <c r="C314" s="47"/>
      <c r="D314" s="49"/>
      <c r="E314" s="49"/>
      <c r="F314" s="50"/>
      <c r="G314" s="51"/>
      <c r="H314" s="51"/>
      <c r="I314" s="52"/>
      <c r="J314" s="52"/>
      <c r="K314" s="50"/>
      <c r="L314" s="53"/>
      <c r="M314" s="53"/>
      <c r="N314" s="50"/>
      <c r="O314" s="49"/>
      <c r="P314" s="49"/>
      <c r="Q314" s="50"/>
    </row>
    <row r="315" spans="1:17" x14ac:dyDescent="0.25">
      <c r="A315" s="40"/>
      <c r="B315" s="454"/>
      <c r="C315" s="47"/>
      <c r="D315" s="49"/>
      <c r="E315" s="49"/>
      <c r="F315" s="50"/>
      <c r="G315" s="51"/>
      <c r="H315" s="51"/>
      <c r="I315" s="52"/>
      <c r="J315" s="52"/>
      <c r="K315" s="50"/>
      <c r="L315" s="53"/>
      <c r="M315" s="53"/>
      <c r="N315" s="50"/>
      <c r="O315" s="49"/>
      <c r="P315" s="49"/>
      <c r="Q315" s="50"/>
    </row>
    <row r="316" spans="1:17" x14ac:dyDescent="0.25">
      <c r="A316" s="40"/>
      <c r="B316" s="454"/>
      <c r="C316" s="47"/>
      <c r="D316" s="49"/>
      <c r="E316" s="49"/>
      <c r="F316" s="50"/>
      <c r="G316" s="51"/>
      <c r="H316" s="51"/>
      <c r="I316" s="52"/>
      <c r="J316" s="52"/>
      <c r="K316" s="50"/>
      <c r="L316" s="53"/>
      <c r="M316" s="53"/>
      <c r="N316" s="50"/>
      <c r="O316" s="49"/>
      <c r="P316" s="49"/>
      <c r="Q316" s="50"/>
    </row>
    <row r="317" spans="1:17" x14ac:dyDescent="0.25">
      <c r="A317" s="40"/>
      <c r="B317" s="454"/>
      <c r="C317" s="47"/>
      <c r="D317" s="49"/>
      <c r="E317" s="49"/>
      <c r="F317" s="50"/>
      <c r="G317" s="51"/>
      <c r="H317" s="51"/>
      <c r="I317" s="52"/>
      <c r="J317" s="52"/>
      <c r="K317" s="50"/>
      <c r="L317" s="53"/>
      <c r="M317" s="53"/>
      <c r="N317" s="50"/>
      <c r="O317" s="49"/>
      <c r="P317" s="49"/>
      <c r="Q317" s="50"/>
    </row>
    <row r="318" spans="1:17" x14ac:dyDescent="0.25">
      <c r="A318" s="40"/>
      <c r="B318" s="454"/>
      <c r="C318" s="47"/>
      <c r="D318" s="49"/>
      <c r="E318" s="49"/>
      <c r="F318" s="50"/>
      <c r="G318" s="51"/>
      <c r="H318" s="51"/>
      <c r="I318" s="52"/>
      <c r="J318" s="52"/>
      <c r="K318" s="50"/>
      <c r="L318" s="53"/>
      <c r="M318" s="53"/>
      <c r="N318" s="50"/>
      <c r="O318" s="49"/>
      <c r="P318" s="49"/>
      <c r="Q318" s="50"/>
    </row>
    <row r="319" spans="1:17" x14ac:dyDescent="0.25">
      <c r="A319" s="40"/>
      <c r="B319" s="454"/>
      <c r="C319" s="47"/>
      <c r="D319" s="49"/>
      <c r="E319" s="49"/>
      <c r="F319" s="50"/>
      <c r="G319" s="51"/>
      <c r="H319" s="51"/>
      <c r="I319" s="52"/>
      <c r="J319" s="52"/>
      <c r="K319" s="50"/>
      <c r="L319" s="53"/>
      <c r="M319" s="53"/>
      <c r="N319" s="50"/>
      <c r="O319" s="49"/>
      <c r="P319" s="49"/>
      <c r="Q319" s="50"/>
    </row>
    <row r="320" spans="1:17" x14ac:dyDescent="0.25">
      <c r="A320" s="40"/>
      <c r="B320" s="454"/>
      <c r="C320" s="47"/>
      <c r="D320" s="49"/>
      <c r="E320" s="49"/>
      <c r="F320" s="50"/>
      <c r="G320" s="51"/>
      <c r="H320" s="51"/>
      <c r="I320" s="52"/>
      <c r="J320" s="52"/>
      <c r="K320" s="50"/>
      <c r="L320" s="53"/>
      <c r="M320" s="53"/>
      <c r="N320" s="50"/>
      <c r="O320" s="49"/>
      <c r="P320" s="49"/>
      <c r="Q320" s="50"/>
    </row>
    <row r="321" spans="1:17" x14ac:dyDescent="0.25">
      <c r="A321" s="40"/>
      <c r="B321" s="454"/>
      <c r="C321" s="47"/>
      <c r="D321" s="49"/>
      <c r="E321" s="49"/>
      <c r="F321" s="50"/>
      <c r="G321" s="51"/>
      <c r="H321" s="51"/>
      <c r="I321" s="52"/>
      <c r="J321" s="52"/>
      <c r="K321" s="50"/>
      <c r="L321" s="53"/>
      <c r="M321" s="53"/>
      <c r="N321" s="50"/>
      <c r="O321" s="49"/>
      <c r="P321" s="49"/>
      <c r="Q321" s="50"/>
    </row>
    <row r="322" spans="1:17" x14ac:dyDescent="0.25">
      <c r="A322" s="40"/>
      <c r="B322" s="454"/>
      <c r="C322" s="47"/>
      <c r="D322" s="49"/>
      <c r="E322" s="49"/>
      <c r="F322" s="50"/>
      <c r="G322" s="51"/>
      <c r="H322" s="51"/>
      <c r="I322" s="52"/>
      <c r="J322" s="52"/>
      <c r="K322" s="50"/>
      <c r="L322" s="53"/>
      <c r="M322" s="53"/>
      <c r="N322" s="50"/>
      <c r="O322" s="49"/>
      <c r="P322" s="49"/>
      <c r="Q322" s="50"/>
    </row>
    <row r="323" spans="1:17" x14ac:dyDescent="0.25">
      <c r="A323" s="40"/>
      <c r="B323" s="454"/>
      <c r="C323" s="47"/>
      <c r="D323" s="49"/>
      <c r="E323" s="49"/>
      <c r="F323" s="50"/>
      <c r="G323" s="51"/>
      <c r="H323" s="51"/>
      <c r="I323" s="52"/>
      <c r="J323" s="52"/>
      <c r="K323" s="50"/>
      <c r="L323" s="53"/>
      <c r="M323" s="53"/>
      <c r="N323" s="50"/>
      <c r="O323" s="49"/>
      <c r="P323" s="49"/>
      <c r="Q323" s="50"/>
    </row>
    <row r="324" spans="1:17" x14ac:dyDescent="0.25">
      <c r="A324" s="40"/>
      <c r="B324" s="454"/>
      <c r="C324" s="47"/>
      <c r="D324" s="49"/>
      <c r="E324" s="49"/>
      <c r="F324" s="50"/>
      <c r="G324" s="51"/>
      <c r="H324" s="51"/>
      <c r="I324" s="52"/>
      <c r="J324" s="52"/>
      <c r="K324" s="50"/>
      <c r="L324" s="53"/>
      <c r="M324" s="53"/>
      <c r="N324" s="50"/>
      <c r="O324" s="49"/>
      <c r="P324" s="49"/>
      <c r="Q324" s="50"/>
    </row>
    <row r="325" spans="1:17" x14ac:dyDescent="0.25">
      <c r="A325" s="40"/>
      <c r="B325" s="454"/>
      <c r="C325" s="47"/>
      <c r="D325" s="49"/>
      <c r="E325" s="49"/>
      <c r="F325" s="50"/>
      <c r="G325" s="51"/>
      <c r="H325" s="51"/>
      <c r="I325" s="52"/>
      <c r="J325" s="52"/>
      <c r="K325" s="50"/>
      <c r="L325" s="53"/>
      <c r="M325" s="53"/>
      <c r="N325" s="50"/>
      <c r="O325" s="49"/>
      <c r="P325" s="49"/>
      <c r="Q325" s="50"/>
    </row>
    <row r="326" spans="1:17" x14ac:dyDescent="0.25">
      <c r="A326" s="40"/>
      <c r="B326" s="40"/>
      <c r="C326" s="46"/>
      <c r="D326" s="40"/>
      <c r="E326" s="40"/>
      <c r="F326" s="54"/>
      <c r="G326" s="54"/>
      <c r="H326" s="54"/>
      <c r="I326" s="54"/>
      <c r="J326" s="54"/>
      <c r="K326" s="54"/>
      <c r="L326" s="40"/>
      <c r="M326" s="40"/>
      <c r="N326" s="54"/>
      <c r="O326" s="40"/>
      <c r="P326" s="40"/>
      <c r="Q326" s="54"/>
    </row>
    <row r="327" spans="1:17" x14ac:dyDescent="0.25">
      <c r="A327" s="40"/>
      <c r="B327" s="40"/>
      <c r="C327" s="46"/>
      <c r="D327" s="40"/>
      <c r="E327" s="40"/>
      <c r="F327" s="54"/>
      <c r="G327" s="54"/>
      <c r="H327" s="54"/>
      <c r="I327" s="54"/>
      <c r="J327" s="54"/>
      <c r="K327" s="54"/>
      <c r="L327" s="40"/>
      <c r="M327" s="40"/>
      <c r="N327" s="54"/>
      <c r="O327" s="40"/>
      <c r="P327" s="40"/>
      <c r="Q327" s="54"/>
    </row>
    <row r="328" spans="1:17" x14ac:dyDescent="0.25">
      <c r="A328" s="40"/>
      <c r="B328" s="40"/>
      <c r="C328" s="46"/>
      <c r="D328" s="40"/>
      <c r="E328" s="40"/>
      <c r="F328" s="54"/>
      <c r="G328" s="54"/>
      <c r="H328" s="54"/>
      <c r="I328" s="54"/>
      <c r="J328" s="54"/>
      <c r="K328" s="54"/>
      <c r="L328" s="40"/>
      <c r="M328" s="40"/>
      <c r="N328" s="54"/>
      <c r="O328" s="40"/>
      <c r="P328" s="40"/>
      <c r="Q328" s="54"/>
    </row>
    <row r="329" spans="1:17" x14ac:dyDescent="0.25">
      <c r="A329" s="40"/>
      <c r="B329" s="40"/>
      <c r="C329" s="46"/>
      <c r="D329" s="40"/>
      <c r="E329" s="40"/>
      <c r="F329" s="54"/>
      <c r="G329" s="54"/>
      <c r="H329" s="54"/>
      <c r="I329" s="54"/>
      <c r="J329" s="54"/>
      <c r="K329" s="54"/>
      <c r="L329" s="40"/>
      <c r="M329" s="40"/>
      <c r="N329" s="54"/>
      <c r="O329" s="40"/>
      <c r="P329" s="40"/>
      <c r="Q329" s="54"/>
    </row>
    <row r="330" spans="1:17" x14ac:dyDescent="0.25">
      <c r="A330" s="40"/>
      <c r="B330" s="40"/>
      <c r="C330" s="46"/>
      <c r="D330" s="40"/>
      <c r="E330" s="40"/>
      <c r="F330" s="54"/>
      <c r="G330" s="54"/>
      <c r="H330" s="54"/>
      <c r="I330" s="54"/>
      <c r="J330" s="54"/>
      <c r="K330" s="54"/>
      <c r="L330" s="40"/>
      <c r="M330" s="40"/>
      <c r="N330" s="54"/>
      <c r="O330" s="40"/>
      <c r="P330" s="40"/>
      <c r="Q330" s="54"/>
    </row>
    <row r="331" spans="1:17" x14ac:dyDescent="0.25">
      <c r="A331" s="40"/>
      <c r="B331" s="40"/>
      <c r="C331" s="46"/>
      <c r="D331" s="40"/>
      <c r="E331" s="40"/>
      <c r="F331" s="54"/>
      <c r="G331" s="54"/>
      <c r="H331" s="54"/>
      <c r="I331" s="54"/>
      <c r="J331" s="54"/>
      <c r="K331" s="54"/>
      <c r="L331" s="40"/>
      <c r="M331" s="40"/>
      <c r="N331" s="54"/>
      <c r="O331" s="40"/>
      <c r="P331" s="40"/>
      <c r="Q331" s="54"/>
    </row>
  </sheetData>
  <mergeCells count="58"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O73:Q73"/>
    <mergeCell ref="B76:B88"/>
    <mergeCell ref="B55:B56"/>
    <mergeCell ref="B57:B64"/>
    <mergeCell ref="B65:B68"/>
    <mergeCell ref="B70:Q70"/>
    <mergeCell ref="B71:Q71"/>
    <mergeCell ref="B72:Q72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</mergeCells>
  <conditionalFormatting sqref="C7">
    <cfRule type="cellIs" dxfId="93" priority="66" operator="lessThan">
      <formula>0</formula>
    </cfRule>
  </conditionalFormatting>
  <conditionalFormatting sqref="C25">
    <cfRule type="cellIs" dxfId="92" priority="64" operator="lessThan">
      <formula>0</formula>
    </cfRule>
  </conditionalFormatting>
  <conditionalFormatting sqref="C65">
    <cfRule type="cellIs" dxfId="91" priority="65" operator="lessThan">
      <formula>0</formula>
    </cfRule>
  </conditionalFormatting>
  <conditionalFormatting sqref="C75">
    <cfRule type="cellIs" dxfId="90" priority="63" operator="lessThan">
      <formula>0</formula>
    </cfRule>
  </conditionalFormatting>
  <conditionalFormatting sqref="C93">
    <cfRule type="cellIs" dxfId="89" priority="61" operator="lessThan">
      <formula>0</formula>
    </cfRule>
  </conditionalFormatting>
  <conditionalFormatting sqref="C133">
    <cfRule type="cellIs" dxfId="88" priority="62" operator="lessThan">
      <formula>0</formula>
    </cfRule>
  </conditionalFormatting>
  <conditionalFormatting sqref="C143">
    <cfRule type="cellIs" dxfId="87" priority="60" operator="lessThan">
      <formula>0</formula>
    </cfRule>
  </conditionalFormatting>
  <conditionalFormatting sqref="C161">
    <cfRule type="cellIs" dxfId="86" priority="58" operator="lessThan">
      <formula>0</formula>
    </cfRule>
  </conditionalFormatting>
  <conditionalFormatting sqref="C201">
    <cfRule type="cellIs" dxfId="85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{DC0FF901-7C10-4F26-811E-1C0B8E253D6A}</x14:id>
        </ext>
      </extLst>
    </cfRule>
  </conditionalFormatting>
  <conditionalFormatting sqref="D254">
    <cfRule type="cellIs" dxfId="84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{253C34A5-1FC1-4973-A409-031FAF168AC9}</x14:id>
        </ext>
      </extLst>
    </cfRule>
  </conditionalFormatting>
  <conditionalFormatting sqref="D7:Q69">
    <cfRule type="cellIs" dxfId="83" priority="1" operator="lessThan">
      <formula>0</formula>
    </cfRule>
  </conditionalFormatting>
  <conditionalFormatting sqref="D75:Q137">
    <cfRule type="cellIs" dxfId="82" priority="3" operator="lessThan">
      <formula>0</formula>
    </cfRule>
  </conditionalFormatting>
  <conditionalFormatting sqref="D143:Q325">
    <cfRule type="cellIs" dxfId="81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0FF901-7C10-4F26-811E-1C0B8E253D6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253C34A5-1FC1-4973-A409-031FAF168AC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0701B-EC4F-4E57-8CB6-E65EDCD0B6EA}">
  <sheetPr>
    <tabColor rgb="FF616365"/>
  </sheetPr>
  <dimension ref="B2:V89"/>
  <sheetViews>
    <sheetView showGridLines="0" zoomScale="55" zoomScaleNormal="55" workbookViewId="0">
      <selection activeCell="R48" sqref="R48"/>
    </sheetView>
  </sheetViews>
  <sheetFormatPr defaultColWidth="9.1796875" defaultRowHeight="14.5" x14ac:dyDescent="0.25"/>
  <cols>
    <col min="1" max="1" width="3.81640625" style="9" customWidth="1"/>
    <col min="2" max="2" width="50.1796875" style="9" bestFit="1" customWidth="1"/>
    <col min="3" max="3" width="31.453125" style="10" bestFit="1" customWidth="1"/>
    <col min="4" max="4" width="12.81640625" style="9" bestFit="1" customWidth="1"/>
    <col min="5" max="5" width="13.1796875" style="9" bestFit="1" customWidth="1"/>
    <col min="6" max="6" width="11.81640625" style="10" bestFit="1" customWidth="1"/>
    <col min="7" max="7" width="19.1796875" style="9" bestFit="1" customWidth="1"/>
    <col min="8" max="8" width="16.54296875" style="9" bestFit="1" customWidth="1"/>
    <col min="9" max="9" width="11.81640625" style="10" customWidth="1"/>
    <col min="10" max="10" width="11.1796875" style="10" bestFit="1" customWidth="1"/>
    <col min="11" max="11" width="14.1796875" style="10" bestFit="1" customWidth="1"/>
    <col min="12" max="12" width="3.81640625" style="9" customWidth="1"/>
    <col min="13" max="13" width="50.1796875" style="9" bestFit="1" customWidth="1"/>
    <col min="14" max="14" width="28.54296875" style="9" bestFit="1" customWidth="1"/>
    <col min="15" max="15" width="12.81640625" style="9" bestFit="1" customWidth="1"/>
    <col min="16" max="16" width="12" style="9" bestFit="1" customWidth="1"/>
    <col min="17" max="17" width="8.81640625" style="9" bestFit="1" customWidth="1"/>
    <col min="18" max="18" width="18.1796875" style="9" bestFit="1" customWidth="1"/>
    <col min="19" max="19" width="15.54296875" style="9" bestFit="1" customWidth="1"/>
    <col min="20" max="20" width="8.81640625" style="9" bestFit="1" customWidth="1"/>
    <col min="21" max="21" width="12.1796875" style="9" bestFit="1" customWidth="1"/>
    <col min="22" max="22" width="14.1796875" style="9" bestFit="1" customWidth="1"/>
    <col min="23" max="16384" width="9.1796875" style="9"/>
  </cols>
  <sheetData>
    <row r="2" spans="2:22" ht="23.5" x14ac:dyDescent="0.25">
      <c r="B2" s="447" t="s">
        <v>250</v>
      </c>
      <c r="C2" s="447"/>
      <c r="D2" s="447"/>
      <c r="E2" s="447"/>
      <c r="F2" s="447"/>
      <c r="G2" s="447"/>
      <c r="H2" s="447"/>
      <c r="I2" s="447"/>
      <c r="J2" s="447"/>
      <c r="K2" s="447"/>
      <c r="M2" s="447" t="s">
        <v>250</v>
      </c>
      <c r="N2" s="447"/>
      <c r="O2" s="447"/>
      <c r="P2" s="447"/>
      <c r="Q2" s="447"/>
      <c r="R2" s="447"/>
      <c r="S2" s="447"/>
      <c r="T2" s="447"/>
      <c r="U2" s="447"/>
      <c r="V2" s="447"/>
    </row>
    <row r="3" spans="2:22" ht="15" thickBot="1" x14ac:dyDescent="0.3">
      <c r="B3" s="459" t="s">
        <v>297</v>
      </c>
      <c r="C3" s="459"/>
      <c r="D3" s="459"/>
      <c r="E3" s="459"/>
      <c r="F3" s="459"/>
      <c r="G3" s="459"/>
      <c r="H3" s="459"/>
      <c r="I3" s="459"/>
      <c r="J3" s="459"/>
      <c r="K3" s="459"/>
      <c r="M3" s="459" t="s">
        <v>298</v>
      </c>
      <c r="N3" s="459"/>
      <c r="O3" s="459"/>
      <c r="P3" s="459"/>
      <c r="Q3" s="459"/>
      <c r="R3" s="459"/>
      <c r="S3" s="459"/>
      <c r="T3" s="459"/>
      <c r="U3" s="459"/>
      <c r="V3" s="459"/>
    </row>
    <row r="4" spans="2:22" ht="32.5" customHeight="1" x14ac:dyDescent="0.25">
      <c r="C4" s="460"/>
      <c r="D4" s="461" t="s">
        <v>263</v>
      </c>
      <c r="E4" s="462"/>
      <c r="F4" s="463"/>
      <c r="G4" s="464" t="s">
        <v>266</v>
      </c>
      <c r="H4" s="462"/>
      <c r="I4" s="465"/>
      <c r="J4" s="468" t="s">
        <v>299</v>
      </c>
      <c r="K4" s="469"/>
      <c r="N4" s="460"/>
      <c r="O4" s="461" t="s">
        <v>263</v>
      </c>
      <c r="P4" s="462"/>
      <c r="Q4" s="463"/>
      <c r="R4" s="464" t="s">
        <v>266</v>
      </c>
      <c r="S4" s="462"/>
      <c r="T4" s="465"/>
      <c r="U4" s="466" t="s">
        <v>299</v>
      </c>
      <c r="V4" s="467"/>
    </row>
    <row r="5" spans="2:22" ht="29.5" thickBot="1" x14ac:dyDescent="0.3">
      <c r="C5" s="460"/>
      <c r="D5" s="351" t="s">
        <v>268</v>
      </c>
      <c r="E5" s="352" t="s">
        <v>269</v>
      </c>
      <c r="F5" s="353" t="s">
        <v>270</v>
      </c>
      <c r="G5" s="354" t="s">
        <v>268</v>
      </c>
      <c r="H5" s="352" t="s">
        <v>269</v>
      </c>
      <c r="I5" s="355" t="s">
        <v>270</v>
      </c>
      <c r="J5" s="351" t="s">
        <v>268</v>
      </c>
      <c r="K5" s="353" t="s">
        <v>300</v>
      </c>
      <c r="N5" s="460"/>
      <c r="O5" s="351" t="s">
        <v>268</v>
      </c>
      <c r="P5" s="352" t="s">
        <v>269</v>
      </c>
      <c r="Q5" s="353" t="s">
        <v>270</v>
      </c>
      <c r="R5" s="354" t="s">
        <v>268</v>
      </c>
      <c r="S5" s="352" t="s">
        <v>269</v>
      </c>
      <c r="T5" s="355" t="s">
        <v>270</v>
      </c>
      <c r="U5" s="351" t="s">
        <v>268</v>
      </c>
      <c r="V5" s="353" t="s">
        <v>300</v>
      </c>
    </row>
    <row r="6" spans="2:22" x14ac:dyDescent="0.25">
      <c r="B6" s="456" t="str">
        <f>'HOME PAGE'!H5</f>
        <v>4 WEEKS ENDING 11-30-2025</v>
      </c>
      <c r="C6" s="88" t="s">
        <v>301</v>
      </c>
      <c r="D6" s="89">
        <f>'Sales By Region &amp; Outlet'!C9</f>
        <v>40589965.954444468</v>
      </c>
      <c r="E6" s="90">
        <f>'Sales By Region &amp; Outlet'!D9</f>
        <v>-2047499.1430861428</v>
      </c>
      <c r="F6" s="102">
        <f>'Sales By Region &amp; Outlet'!E9</f>
        <v>-4.8021127391194879E-2</v>
      </c>
      <c r="G6" s="121">
        <f>'Sales By Region &amp; Outlet'!F9</f>
        <v>106044024.58235575</v>
      </c>
      <c r="H6" s="113">
        <f>'Sales By Region &amp; Outlet'!G9</f>
        <v>-1751996.2507100254</v>
      </c>
      <c r="I6" s="119">
        <f>'Sales By Region &amp; Outlet'!H9</f>
        <v>-1.6252884263911634E-2</v>
      </c>
      <c r="J6" s="120">
        <f>'Sales By Region &amp; Outlet'!I9</f>
        <v>89.61079092201571</v>
      </c>
      <c r="K6" s="99">
        <f>'Sales By Region &amp; Outlet'!J9</f>
        <v>-4.5844383928236851</v>
      </c>
      <c r="M6" s="470" t="str">
        <f>'HOME PAGE'!H5</f>
        <v>4 WEEKS ENDING 11-30-2025</v>
      </c>
      <c r="N6" s="130" t="s">
        <v>302</v>
      </c>
      <c r="O6" s="89">
        <f>'Sales By Region &amp; Outlet'!C17</f>
        <v>40521129.693970367</v>
      </c>
      <c r="P6" s="90">
        <f>'Sales By Region &amp; Outlet'!D17</f>
        <v>-2049474.639502123</v>
      </c>
      <c r="Q6" s="105">
        <f>'Sales By Region &amp; Outlet'!E17</f>
        <v>-4.8142953843167746E-2</v>
      </c>
      <c r="R6" s="112">
        <f>'Sales By Region &amp; Outlet'!F17</f>
        <v>105758105.80661331</v>
      </c>
      <c r="S6" s="113">
        <f>'Sales By Region &amp; Outlet'!G17</f>
        <v>-1771580.7166293859</v>
      </c>
      <c r="T6" s="102">
        <f>'Sales By Region &amp; Outlet'!H17</f>
        <v>-1.6475270912711684E-2</v>
      </c>
      <c r="U6" s="117">
        <f>'Sales By Region &amp; Outlet'!I17</f>
        <v>90.064958967390154</v>
      </c>
      <c r="V6" s="99">
        <f>'Sales By Region &amp; Outlet'!J17</f>
        <v>-4.6498752483590948</v>
      </c>
    </row>
    <row r="7" spans="2:22" x14ac:dyDescent="0.25">
      <c r="B7" s="457"/>
      <c r="C7" s="356" t="s">
        <v>303</v>
      </c>
      <c r="D7" s="91">
        <f>'Sales By Region &amp; Outlet'!C10</f>
        <v>53438851.697642006</v>
      </c>
      <c r="E7" s="357">
        <f>'Sales By Region &amp; Outlet'!D10</f>
        <v>659653.74282749742</v>
      </c>
      <c r="F7" s="103">
        <f>'Sales By Region &amp; Outlet'!E10</f>
        <v>1.2498366181923459E-2</v>
      </c>
      <c r="G7" s="358">
        <f>'Sales By Region &amp; Outlet'!F10</f>
        <v>128360479.77078186</v>
      </c>
      <c r="H7" s="359">
        <f>'Sales By Region &amp; Outlet'!G10</f>
        <v>3950682.8853306323</v>
      </c>
      <c r="I7" s="360">
        <f>'Sales By Region &amp; Outlet'!H10</f>
        <v>3.1755400171323923E-2</v>
      </c>
      <c r="J7" s="361">
        <f>'Sales By Region &amp; Outlet'!I10</f>
        <v>98.187217615855459</v>
      </c>
      <c r="K7" s="100">
        <f>'Sales By Region &amp; Outlet'!J10</f>
        <v>1.1459346473669996</v>
      </c>
      <c r="M7" s="471"/>
      <c r="N7" s="131" t="s">
        <v>304</v>
      </c>
      <c r="O7" s="91">
        <f>'Sales By Region &amp; Outlet'!C18</f>
        <v>53341998.086933076</v>
      </c>
      <c r="P7" s="357">
        <f>'Sales By Region &amp; Outlet'!D18</f>
        <v>674724.41006632149</v>
      </c>
      <c r="Q7" s="362">
        <f>'Sales By Region &amp; Outlet'!E18</f>
        <v>1.2811075321764438E-2</v>
      </c>
      <c r="R7" s="114">
        <f>'Sales By Region &amp; Outlet'!F18</f>
        <v>127977996.83115716</v>
      </c>
      <c r="S7" s="359">
        <f>'Sales By Region &amp; Outlet'!G18</f>
        <v>3996760.6860020906</v>
      </c>
      <c r="T7" s="103">
        <f>'Sales By Region &amp; Outlet'!H18</f>
        <v>3.2236819137072908E-2</v>
      </c>
      <c r="U7" s="363">
        <f>'Sales By Region &amp; Outlet'!I18</f>
        <v>98.673334087146273</v>
      </c>
      <c r="V7" s="100">
        <f>'Sales By Region &amp; Outlet'!J18</f>
        <v>1.150741523690769</v>
      </c>
    </row>
    <row r="8" spans="2:22" x14ac:dyDescent="0.25">
      <c r="B8" s="457"/>
      <c r="C8" s="356" t="s">
        <v>305</v>
      </c>
      <c r="D8" s="91">
        <f>'Sales By Region &amp; Outlet'!C11</f>
        <v>48728951.811778873</v>
      </c>
      <c r="E8" s="357">
        <f>'Sales By Region &amp; Outlet'!D11</f>
        <v>918653.63990122825</v>
      </c>
      <c r="F8" s="103">
        <f>'Sales By Region &amp; Outlet'!E11</f>
        <v>1.9214555755303505E-2</v>
      </c>
      <c r="G8" s="358">
        <f>'Sales By Region &amp; Outlet'!F11</f>
        <v>114677373.52377796</v>
      </c>
      <c r="H8" s="359">
        <f>'Sales By Region &amp; Outlet'!G11</f>
        <v>1713043.9769665003</v>
      </c>
      <c r="I8" s="360">
        <f>'Sales By Region &amp; Outlet'!H11</f>
        <v>1.5164468145288547E-2</v>
      </c>
      <c r="J8" s="361">
        <f>'Sales By Region &amp; Outlet'!I11</f>
        <v>104.19750952692846</v>
      </c>
      <c r="K8" s="100">
        <f>'Sales By Region &amp; Outlet'!J11</f>
        <v>1.8946839842453755</v>
      </c>
      <c r="M8" s="471"/>
      <c r="N8" s="131" t="s">
        <v>306</v>
      </c>
      <c r="O8" s="91">
        <f>'Sales By Region &amp; Outlet'!C19</f>
        <v>48540352.256478205</v>
      </c>
      <c r="P8" s="357">
        <f>'Sales By Region &amp; Outlet'!D19</f>
        <v>953917.4771637544</v>
      </c>
      <c r="Q8" s="362">
        <f>'Sales By Region &amp; Outlet'!E19</f>
        <v>2.0045995914331805E-2</v>
      </c>
      <c r="R8" s="114">
        <f>'Sales By Region &amp; Outlet'!F19</f>
        <v>114211364.82642202</v>
      </c>
      <c r="S8" s="359">
        <f>'Sales By Region &amp; Outlet'!G19</f>
        <v>1778179.9830325842</v>
      </c>
      <c r="T8" s="103">
        <f>'Sales By Region &amp; Outlet'!H19</f>
        <v>1.5815437279566961E-2</v>
      </c>
      <c r="U8" s="363">
        <f>'Sales By Region &amp; Outlet'!I19</f>
        <v>104.49749515259114</v>
      </c>
      <c r="V8" s="100">
        <f>'Sales By Region &amp; Outlet'!J19</f>
        <v>1.9511935176039685</v>
      </c>
    </row>
    <row r="9" spans="2:22" x14ac:dyDescent="0.25">
      <c r="B9" s="457"/>
      <c r="C9" s="356" t="s">
        <v>307</v>
      </c>
      <c r="D9" s="91">
        <f>'Sales By Region &amp; Outlet'!C12</f>
        <v>68072318.707140386</v>
      </c>
      <c r="E9" s="357">
        <f>'Sales By Region &amp; Outlet'!D12</f>
        <v>527291.95602822304</v>
      </c>
      <c r="F9" s="103">
        <f>'Sales By Region &amp; Outlet'!E12</f>
        <v>7.8065252379153271E-3</v>
      </c>
      <c r="G9" s="358">
        <f>'Sales By Region &amp; Outlet'!F12</f>
        <v>162476949.34985963</v>
      </c>
      <c r="H9" s="359">
        <f>'Sales By Region &amp; Outlet'!G12</f>
        <v>-615781.97559028864</v>
      </c>
      <c r="I9" s="360">
        <f>'Sales By Region &amp; Outlet'!H12</f>
        <v>-3.7756555463008459E-3</v>
      </c>
      <c r="J9" s="361">
        <f>'Sales By Region &amp; Outlet'!I12</f>
        <v>102.91727150082733</v>
      </c>
      <c r="K9" s="100">
        <f>'Sales By Region &amp; Outlet'!J12</f>
        <v>0.72759948242162409</v>
      </c>
      <c r="M9" s="471"/>
      <c r="N9" s="131" t="s">
        <v>308</v>
      </c>
      <c r="O9" s="91">
        <f>'Sales By Region &amp; Outlet'!C20</f>
        <v>66371288.933875993</v>
      </c>
      <c r="P9" s="357">
        <f>'Sales By Region &amp; Outlet'!D20</f>
        <v>685715.2413353771</v>
      </c>
      <c r="Q9" s="362">
        <f>'Sales By Region &amp; Outlet'!E20</f>
        <v>1.0439358336810086E-2</v>
      </c>
      <c r="R9" s="114">
        <f>'Sales By Region &amp; Outlet'!F20</f>
        <v>158169692.8718572</v>
      </c>
      <c r="S9" s="359">
        <f>'Sales By Region &amp; Outlet'!G20</f>
        <v>-274864.54664218426</v>
      </c>
      <c r="T9" s="103">
        <f>'Sales By Region &amp; Outlet'!H20</f>
        <v>-1.7347679915327412E-3</v>
      </c>
      <c r="U9" s="363">
        <f>'Sales By Region &amp; Outlet'!I20</f>
        <v>101.02541870038884</v>
      </c>
      <c r="V9" s="100">
        <f>'Sales By Region &amp; Outlet'!J20</f>
        <v>0.94380903288467266</v>
      </c>
    </row>
    <row r="10" spans="2:22" x14ac:dyDescent="0.25">
      <c r="B10" s="457"/>
      <c r="C10" s="356" t="s">
        <v>309</v>
      </c>
      <c r="D10" s="91">
        <f>'Sales By Region &amp; Outlet'!C13</f>
        <v>25047665.51746545</v>
      </c>
      <c r="E10" s="357">
        <f>'Sales By Region &amp; Outlet'!D13</f>
        <v>-122931.39950664341</v>
      </c>
      <c r="F10" s="103">
        <f>'Sales By Region &amp; Outlet'!E13</f>
        <v>-4.8839286534262888E-3</v>
      </c>
      <c r="G10" s="358">
        <f>'Sales By Region &amp; Outlet'!F13</f>
        <v>60057452.063091427</v>
      </c>
      <c r="H10" s="359">
        <f>'Sales By Region &amp; Outlet'!G13</f>
        <v>434508.52749294043</v>
      </c>
      <c r="I10" s="360">
        <f>'Sales By Region &amp; Outlet'!H13</f>
        <v>7.2876061081001923E-3</v>
      </c>
      <c r="J10" s="361">
        <f>'Sales By Region &amp; Outlet'!I13</f>
        <v>100.13696468583824</v>
      </c>
      <c r="K10" s="100">
        <f>'Sales By Region &amp; Outlet'!J13</f>
        <v>-0.56004878786977486</v>
      </c>
      <c r="M10" s="471"/>
      <c r="N10" s="131" t="s">
        <v>310</v>
      </c>
      <c r="O10" s="91">
        <f>'Sales By Region &amp; Outlet'!C21</f>
        <v>24961590.715699565</v>
      </c>
      <c r="P10" s="357">
        <f>'Sales By Region &amp; Outlet'!D21</f>
        <v>-99919.427114542574</v>
      </c>
      <c r="Q10" s="362">
        <f>'Sales By Region &amp; Outlet'!E21</f>
        <v>-3.986967526902703E-3</v>
      </c>
      <c r="R10" s="114">
        <f>'Sales By Region &amp; Outlet'!F21</f>
        <v>59721071.02206789</v>
      </c>
      <c r="S10" s="359">
        <f>'Sales By Region &amp; Outlet'!G21</f>
        <v>510890.39947660267</v>
      </c>
      <c r="T10" s="103">
        <f>'Sales By Region &amp; Outlet'!H21</f>
        <v>8.6284215671126579E-3</v>
      </c>
      <c r="U10" s="363">
        <f>'Sales By Region &amp; Outlet'!I21</f>
        <v>100.46900780310297</v>
      </c>
      <c r="V10" s="100">
        <f>'Sales By Region &amp; Outlet'!J21</f>
        <v>-0.50299469456196277</v>
      </c>
    </row>
    <row r="11" spans="2:22" x14ac:dyDescent="0.25">
      <c r="B11" s="457"/>
      <c r="C11" s="356" t="s">
        <v>311</v>
      </c>
      <c r="D11" s="91">
        <f>'Sales By Region &amp; Outlet'!C14</f>
        <v>39880544.299520567</v>
      </c>
      <c r="E11" s="357">
        <f>'Sales By Region &amp; Outlet'!D14</f>
        <v>1257857.3909488916</v>
      </c>
      <c r="F11" s="103">
        <f>'Sales By Region &amp; Outlet'!E14</f>
        <v>3.2567837497337111E-2</v>
      </c>
      <c r="G11" s="358">
        <f>'Sales By Region &amp; Outlet'!F14</f>
        <v>93850829.749821782</v>
      </c>
      <c r="H11" s="359">
        <f>'Sales By Region &amp; Outlet'!G14</f>
        <v>2664165.0956540555</v>
      </c>
      <c r="I11" s="360">
        <f>'Sales By Region &amp; Outlet'!H14</f>
        <v>2.9216608653887075E-2</v>
      </c>
      <c r="J11" s="361">
        <f>'Sales By Region &amp; Outlet'!I14</f>
        <v>83.069857008766363</v>
      </c>
      <c r="K11" s="100">
        <f>'Sales By Region &amp; Outlet'!J14</f>
        <v>2.5652421253173117</v>
      </c>
      <c r="M11" s="471"/>
      <c r="N11" s="131" t="s">
        <v>312</v>
      </c>
      <c r="O11" s="91">
        <f>'Sales By Region &amp; Outlet'!C22</f>
        <v>39733957.258727103</v>
      </c>
      <c r="P11" s="357">
        <f>'Sales By Region &amp; Outlet'!D22</f>
        <v>1155834.4372161105</v>
      </c>
      <c r="Q11" s="362">
        <f>'Sales By Region &amp; Outlet'!E22</f>
        <v>2.9960878152723965E-2</v>
      </c>
      <c r="R11" s="114">
        <f>'Sales By Region &amp; Outlet'!F22</f>
        <v>93700977.00236778</v>
      </c>
      <c r="S11" s="359">
        <f>'Sales By Region &amp; Outlet'!G22</f>
        <v>2679507.0067603141</v>
      </c>
      <c r="T11" s="103">
        <f>'Sales By Region &amp; Outlet'!H22</f>
        <v>2.9438186472813748E-2</v>
      </c>
      <c r="U11" s="363">
        <f>'Sales By Region &amp; Outlet'!I22</f>
        <v>83.325301461126671</v>
      </c>
      <c r="V11" s="100">
        <f>'Sales By Region &amp; Outlet'!J22</f>
        <v>2.3430136456658914</v>
      </c>
    </row>
    <row r="12" spans="2:22" x14ac:dyDescent="0.25">
      <c r="B12" s="457"/>
      <c r="C12" s="356" t="s">
        <v>313</v>
      </c>
      <c r="D12" s="91">
        <f>'Sales By Region &amp; Outlet'!C15</f>
        <v>55785449.598806515</v>
      </c>
      <c r="E12" s="357">
        <f>'Sales By Region &amp; Outlet'!D15</f>
        <v>866587.02359291166</v>
      </c>
      <c r="F12" s="103">
        <f>'Sales By Region &amp; Outlet'!E15</f>
        <v>1.5779405890027048E-2</v>
      </c>
      <c r="G12" s="358">
        <f>'Sales By Region &amp; Outlet'!F15</f>
        <v>131003961.7653479</v>
      </c>
      <c r="H12" s="359">
        <f>'Sales By Region &amp; Outlet'!G15</f>
        <v>2268778.8165124357</v>
      </c>
      <c r="I12" s="360">
        <f>'Sales By Region &amp; Outlet'!H15</f>
        <v>1.7623611234654783E-2</v>
      </c>
      <c r="J12" s="361">
        <f>'Sales By Region &amp; Outlet'!I15</f>
        <v>104.42948644103896</v>
      </c>
      <c r="K12" s="100">
        <f>'Sales By Region &amp; Outlet'!J15</f>
        <v>1.5521655306876312</v>
      </c>
      <c r="M12" s="471"/>
      <c r="N12" s="131" t="s">
        <v>314</v>
      </c>
      <c r="O12" s="91">
        <f>'Sales By Region &amp; Outlet'!C23</f>
        <v>55665839.127263181</v>
      </c>
      <c r="P12" s="357">
        <f>'Sales By Region &amp; Outlet'!D23</f>
        <v>843898.73851312697</v>
      </c>
      <c r="Q12" s="362">
        <f>'Sales By Region &amp; Outlet'!E23</f>
        <v>1.5393448909851108E-2</v>
      </c>
      <c r="R12" s="114">
        <f>'Sales By Region &amp; Outlet'!F23</f>
        <v>130678626.33997887</v>
      </c>
      <c r="S12" s="359">
        <f>'Sales By Region &amp; Outlet'!G23</f>
        <v>2233791.7906126082</v>
      </c>
      <c r="T12" s="103">
        <f>'Sales By Region &amp; Outlet'!H23</f>
        <v>1.7391059737432078E-2</v>
      </c>
      <c r="U12" s="363">
        <f>'Sales By Region &amp; Outlet'!I23</f>
        <v>104.91163424807264</v>
      </c>
      <c r="V12" s="100">
        <f>'Sales By Region &amp; Outlet'!J23</f>
        <v>1.487195637976086</v>
      </c>
    </row>
    <row r="13" spans="2:22" ht="15" thickBot="1" x14ac:dyDescent="0.3">
      <c r="B13" s="458"/>
      <c r="C13" s="92" t="s">
        <v>315</v>
      </c>
      <c r="D13" s="97">
        <f>'Sales By Region &amp; Outlet'!C16</f>
        <v>50748609.383520231</v>
      </c>
      <c r="E13" s="98">
        <f>'Sales By Region &amp; Outlet'!D16</f>
        <v>-1799226.4170271605</v>
      </c>
      <c r="F13" s="104">
        <f>'Sales By Region &amp; Outlet'!E16</f>
        <v>-3.4239781517480077E-2</v>
      </c>
      <c r="G13" s="364">
        <f>'Sales By Region &amp; Outlet'!F16</f>
        <v>121025305.88428064</v>
      </c>
      <c r="H13" s="365">
        <f>'Sales By Region &amp; Outlet'!G16</f>
        <v>-4962229.2191778123</v>
      </c>
      <c r="I13" s="366">
        <f>'Sales By Region &amp; Outlet'!H16</f>
        <v>-3.938666801523602E-2</v>
      </c>
      <c r="J13" s="367">
        <f>'Sales By Region &amp; Outlet'!I16</f>
        <v>117.41589540454503</v>
      </c>
      <c r="K13" s="368">
        <f>'Sales By Region &amp; Outlet'!J16</f>
        <v>-4.2456950793551869</v>
      </c>
      <c r="M13" s="472"/>
      <c r="N13" s="369" t="s">
        <v>316</v>
      </c>
      <c r="O13" s="97">
        <f>'Sales By Region &amp; Outlet'!C24</f>
        <v>50583368.106490396</v>
      </c>
      <c r="P13" s="98">
        <f>'Sales By Region &amp; Outlet'!D24</f>
        <v>-1785531.2079526633</v>
      </c>
      <c r="Q13" s="106">
        <f>'Sales By Region &amp; Outlet'!E24</f>
        <v>-3.4095259425477815E-2</v>
      </c>
      <c r="R13" s="115">
        <f>'Sales By Region &amp; Outlet'!F24</f>
        <v>120395999.94016455</v>
      </c>
      <c r="S13" s="116">
        <f>'Sales By Region &amp; Outlet'!G24</f>
        <v>-4929308.0152198821</v>
      </c>
      <c r="T13" s="104">
        <f>'Sales By Region &amp; Outlet'!H24</f>
        <v>-3.9332103751739483E-2</v>
      </c>
      <c r="U13" s="118">
        <f>'Sales By Region &amp; Outlet'!I24</f>
        <v>117.82655477080321</v>
      </c>
      <c r="V13" s="101">
        <f>'Sales By Region &amp; Outlet'!J24</f>
        <v>-4.2810630356398178</v>
      </c>
    </row>
    <row r="14" spans="2:22" x14ac:dyDescent="0.25">
      <c r="B14" s="456" t="str">
        <f>'HOME PAGE'!H6</f>
        <v>LATEST 52 WEEKS ENDING 11-30-2025</v>
      </c>
      <c r="C14" s="88" t="s">
        <v>301</v>
      </c>
      <c r="D14" s="89">
        <f>'Sales By Region &amp; Outlet'!C49</f>
        <v>457856169.05378139</v>
      </c>
      <c r="E14" s="90">
        <f>'Sales By Region &amp; Outlet'!D49</f>
        <v>-3404663.4968830943</v>
      </c>
      <c r="F14" s="102">
        <f>'Sales By Region &amp; Outlet'!E49</f>
        <v>-7.3812109258358264E-3</v>
      </c>
      <c r="G14" s="112">
        <f>'Sales By Region &amp; Outlet'!F49</f>
        <v>1108376619.0631144</v>
      </c>
      <c r="H14" s="113">
        <f>'Sales By Region &amp; Outlet'!G49</f>
        <v>25761534.531609535</v>
      </c>
      <c r="I14" s="102">
        <f>'Sales By Region &amp; Outlet'!H49</f>
        <v>2.3795654521807891E-2</v>
      </c>
      <c r="J14" s="123">
        <f>'Sales By Region &amp; Outlet'!I49</f>
        <v>89.880698303910336</v>
      </c>
      <c r="K14" s="99">
        <f>'Sales By Region &amp; Outlet'!J49</f>
        <v>-2.479694604459695</v>
      </c>
      <c r="M14" s="470" t="str">
        <f>'HOME PAGE'!H6</f>
        <v>LATEST 52 WEEKS ENDING 11-30-2025</v>
      </c>
      <c r="N14" s="137" t="s">
        <v>302</v>
      </c>
      <c r="O14" s="89">
        <f>'Sales By Region &amp; Outlet'!C57</f>
        <v>457000948.14004195</v>
      </c>
      <c r="P14" s="90">
        <f>'Sales By Region &amp; Outlet'!D57</f>
        <v>-3425276.6472503543</v>
      </c>
      <c r="Q14" s="105">
        <f>'Sales By Region &amp; Outlet'!E57</f>
        <v>-7.4393604509229759E-3</v>
      </c>
      <c r="R14" s="112">
        <f>'Sales By Region &amp; Outlet'!F57</f>
        <v>1105007929.6249993</v>
      </c>
      <c r="S14" s="113">
        <f>'Sales By Region &amp; Outlet'!G57</f>
        <v>25591196.971565485</v>
      </c>
      <c r="T14" s="102">
        <f>'Sales By Region &amp; Outlet'!H57</f>
        <v>2.3708356742494559E-2</v>
      </c>
      <c r="U14" s="117">
        <f>'Sales By Region &amp; Outlet'!I57</f>
        <v>90.394869202811847</v>
      </c>
      <c r="V14" s="99">
        <f>'Sales By Region &amp; Outlet'!J57</f>
        <v>-2.5577840467066437</v>
      </c>
    </row>
    <row r="15" spans="2:22" x14ac:dyDescent="0.25">
      <c r="B15" s="457"/>
      <c r="C15" s="356" t="s">
        <v>303</v>
      </c>
      <c r="D15" s="91">
        <f>'Sales By Region &amp; Outlet'!C50</f>
        <v>592564905.44075358</v>
      </c>
      <c r="E15" s="357">
        <f>'Sales By Region &amp; Outlet'!D50</f>
        <v>11534589.152415633</v>
      </c>
      <c r="F15" s="103">
        <f>'Sales By Region &amp; Outlet'!E50</f>
        <v>1.9851957512474375E-2</v>
      </c>
      <c r="G15" s="114">
        <f>'Sales By Region &amp; Outlet'!F50</f>
        <v>1348326512.1548028</v>
      </c>
      <c r="H15" s="359">
        <f>'Sales By Region &amp; Outlet'!G50</f>
        <v>65459323.477931499</v>
      </c>
      <c r="I15" s="103">
        <f>'Sales By Region &amp; Outlet'!H50</f>
        <v>5.1025799128470342E-2</v>
      </c>
      <c r="J15" s="124">
        <f>'Sales By Region &amp; Outlet'!I50</f>
        <v>96.812070224058715</v>
      </c>
      <c r="K15" s="100">
        <f>'Sales By Region &amp; Outlet'!J50</f>
        <v>-1.4422013125482636E-2</v>
      </c>
      <c r="M15" s="471"/>
      <c r="N15" s="138" t="s">
        <v>304</v>
      </c>
      <c r="O15" s="91">
        <f>'Sales By Region &amp; Outlet'!C58</f>
        <v>591320816.45796466</v>
      </c>
      <c r="P15" s="357">
        <f>'Sales By Region &amp; Outlet'!D58</f>
        <v>11714200.663331747</v>
      </c>
      <c r="Q15" s="362">
        <f>'Sales By Region &amp; Outlet'!E58</f>
        <v>2.0210605510897654E-2</v>
      </c>
      <c r="R15" s="114">
        <f>'Sales By Region &amp; Outlet'!F58</f>
        <v>1343629209.636374</v>
      </c>
      <c r="S15" s="359">
        <f>'Sales By Region &amp; Outlet'!G58</f>
        <v>65990452.34402895</v>
      </c>
      <c r="T15" s="103">
        <f>'Sales By Region &amp; Outlet'!H58</f>
        <v>5.1650321319212482E-2</v>
      </c>
      <c r="U15" s="363">
        <f>'Sales By Region &amp; Outlet'!I58</f>
        <v>97.343298873987379</v>
      </c>
      <c r="V15" s="100">
        <f>'Sales By Region &amp; Outlet'!J58</f>
        <v>-4.1525480665313808E-2</v>
      </c>
    </row>
    <row r="16" spans="2:22" x14ac:dyDescent="0.25">
      <c r="B16" s="457"/>
      <c r="C16" s="356" t="s">
        <v>305</v>
      </c>
      <c r="D16" s="91">
        <f>'Sales By Region &amp; Outlet'!C51</f>
        <v>544007626.62924325</v>
      </c>
      <c r="E16" s="357">
        <f>'Sales By Region &amp; Outlet'!D51</f>
        <v>17785024.077976525</v>
      </c>
      <c r="F16" s="103">
        <f>'Sales By Region &amp; Outlet'!E51</f>
        <v>3.3797529774946974E-2</v>
      </c>
      <c r="G16" s="114">
        <f>'Sales By Region &amp; Outlet'!F51</f>
        <v>1241370286.1819596</v>
      </c>
      <c r="H16" s="359">
        <f>'Sales By Region &amp; Outlet'!G51</f>
        <v>58018591.311706305</v>
      </c>
      <c r="I16" s="103">
        <f>'Sales By Region &amp; Outlet'!H51</f>
        <v>4.9029034701359567E-2</v>
      </c>
      <c r="J16" s="124">
        <f>'Sales By Region &amp; Outlet'!I51</f>
        <v>103.43582954674935</v>
      </c>
      <c r="K16" s="100">
        <f>'Sales By Region &amp; Outlet'!J51</f>
        <v>1.3801127895336691</v>
      </c>
      <c r="M16" s="471"/>
      <c r="N16" s="138" t="s">
        <v>306</v>
      </c>
      <c r="O16" s="91">
        <f>'Sales By Region &amp; Outlet'!C59</f>
        <v>541533848.78986228</v>
      </c>
      <c r="P16" s="357">
        <f>'Sales By Region &amp; Outlet'!D59</f>
        <v>18023763.549084961</v>
      </c>
      <c r="Q16" s="362">
        <f>'Sales By Region &amp; Outlet'!E59</f>
        <v>3.4428684484264165E-2</v>
      </c>
      <c r="R16" s="114">
        <f>'Sales By Region &amp; Outlet'!F59</f>
        <v>1235448559.0094547</v>
      </c>
      <c r="S16" s="359">
        <f>'Sales By Region &amp; Outlet'!G59</f>
        <v>58403554.36096859</v>
      </c>
      <c r="T16" s="103">
        <f>'Sales By Region &amp; Outlet'!H59</f>
        <v>4.9618794634288671E-2</v>
      </c>
      <c r="U16" s="363">
        <f>'Sales By Region &amp; Outlet'!I59</f>
        <v>103.74828656868105</v>
      </c>
      <c r="V16" s="100">
        <f>'Sales By Region &amp; Outlet'!J59</f>
        <v>1.3823563726376875</v>
      </c>
    </row>
    <row r="17" spans="2:22" x14ac:dyDescent="0.25">
      <c r="B17" s="457"/>
      <c r="C17" s="356" t="s">
        <v>307</v>
      </c>
      <c r="D17" s="91">
        <f>'Sales By Region &amp; Outlet'!C52</f>
        <v>780663132.94235861</v>
      </c>
      <c r="E17" s="357">
        <f>'Sales By Region &amp; Outlet'!D52</f>
        <v>11629490.715725064</v>
      </c>
      <c r="F17" s="103">
        <f>'Sales By Region &amp; Outlet'!E52</f>
        <v>1.5122213226008471E-2</v>
      </c>
      <c r="G17" s="114">
        <f>'Sales By Region &amp; Outlet'!F52</f>
        <v>1803813530.9180896</v>
      </c>
      <c r="H17" s="359">
        <f>'Sales By Region &amp; Outlet'!G52</f>
        <v>49543872.970606327</v>
      </c>
      <c r="I17" s="103">
        <f>'Sales By Region &amp; Outlet'!H52</f>
        <v>2.8241879887823663E-2</v>
      </c>
      <c r="J17" s="124">
        <f>'Sales By Region &amp; Outlet'!I52</f>
        <v>104.94871715302313</v>
      </c>
      <c r="K17" s="100">
        <f>'Sales By Region &amp; Outlet'!J52</f>
        <v>-0.50469301055770188</v>
      </c>
      <c r="M17" s="471"/>
      <c r="N17" s="138" t="s">
        <v>308</v>
      </c>
      <c r="O17" s="91">
        <f>'Sales By Region &amp; Outlet'!C60</f>
        <v>758207475.14744782</v>
      </c>
      <c r="P17" s="357">
        <f>'Sales By Region &amp; Outlet'!D60</f>
        <v>13275026.662503123</v>
      </c>
      <c r="Q17" s="362">
        <f>'Sales By Region &amp; Outlet'!E60</f>
        <v>1.7820443571094375E-2</v>
      </c>
      <c r="R17" s="114">
        <f>'Sales By Region &amp; Outlet'!F60</f>
        <v>1748578153.1329947</v>
      </c>
      <c r="S17" s="359">
        <f>'Sales By Region &amp; Outlet'!G60</f>
        <v>52855593.541316271</v>
      </c>
      <c r="T17" s="103">
        <f>'Sales By Region &amp; Outlet'!H60</f>
        <v>3.1169953623807208E-2</v>
      </c>
      <c r="U17" s="363">
        <f>'Sales By Region &amp; Outlet'!I60</f>
        <v>102.70482284879058</v>
      </c>
      <c r="V17" s="100">
        <f>'Sales By Region &amp; Outlet'!J60</f>
        <v>-0.28509869573430535</v>
      </c>
    </row>
    <row r="18" spans="2:22" x14ac:dyDescent="0.25">
      <c r="B18" s="457"/>
      <c r="C18" s="356" t="s">
        <v>309</v>
      </c>
      <c r="D18" s="91">
        <f>'Sales By Region &amp; Outlet'!C53</f>
        <v>275039594.02103573</v>
      </c>
      <c r="E18" s="357">
        <f>'Sales By Region &amp; Outlet'!D53</f>
        <v>3344173.8740771413</v>
      </c>
      <c r="F18" s="103">
        <f>'Sales By Region &amp; Outlet'!E53</f>
        <v>1.230853973272091E-2</v>
      </c>
      <c r="G18" s="114">
        <f>'Sales By Region &amp; Outlet'!F53</f>
        <v>636721924.45838225</v>
      </c>
      <c r="H18" s="359">
        <f>'Sales By Region &amp; Outlet'!G53</f>
        <v>29919702.973440647</v>
      </c>
      <c r="I18" s="103">
        <f>'Sales By Region &amp; Outlet'!H53</f>
        <v>4.9307174420394131E-2</v>
      </c>
      <c r="J18" s="124">
        <f>'Sales By Region &amp; Outlet'!I53</f>
        <v>97.772817538916073</v>
      </c>
      <c r="K18" s="100">
        <f>'Sales By Region &amp; Outlet'!J53</f>
        <v>-0.74324720374866615</v>
      </c>
      <c r="M18" s="471"/>
      <c r="N18" s="138" t="s">
        <v>310</v>
      </c>
      <c r="O18" s="91">
        <f>'Sales By Region &amp; Outlet'!C61</f>
        <v>273836415.88651741</v>
      </c>
      <c r="P18" s="357">
        <f>'Sales By Region &amp; Outlet'!D61</f>
        <v>3441425.2978164554</v>
      </c>
      <c r="Q18" s="362">
        <f>'Sales By Region &amp; Outlet'!E61</f>
        <v>1.2727400349850501E-2</v>
      </c>
      <c r="R18" s="114">
        <f>'Sales By Region &amp; Outlet'!F61</f>
        <v>632274709.96817684</v>
      </c>
      <c r="S18" s="359">
        <f>'Sales By Region &amp; Outlet'!G61</f>
        <v>30182993.702706695</v>
      </c>
      <c r="T18" s="103">
        <f>'Sales By Region &amp; Outlet'!H61</f>
        <v>5.0130225823267455E-2</v>
      </c>
      <c r="U18" s="363">
        <f>'Sales By Region &amp; Outlet'!I61</f>
        <v>98.085187353357867</v>
      </c>
      <c r="V18" s="100">
        <f>'Sales By Region &amp; Outlet'!J61</f>
        <v>-0.76691831651872633</v>
      </c>
    </row>
    <row r="19" spans="2:22" x14ac:dyDescent="0.25">
      <c r="B19" s="457"/>
      <c r="C19" s="356" t="s">
        <v>311</v>
      </c>
      <c r="D19" s="91">
        <f>'Sales By Region &amp; Outlet'!C54</f>
        <v>447159137.62089628</v>
      </c>
      <c r="E19" s="357">
        <f>'Sales By Region &amp; Outlet'!D54</f>
        <v>20886959.959804177</v>
      </c>
      <c r="F19" s="103">
        <f>'Sales By Region &amp; Outlet'!E54</f>
        <v>4.8999116185364469E-2</v>
      </c>
      <c r="G19" s="114">
        <f>'Sales By Region &amp; Outlet'!F54</f>
        <v>1017042668.5995477</v>
      </c>
      <c r="H19" s="359">
        <f>'Sales By Region &amp; Outlet'!G54</f>
        <v>53381665.782840729</v>
      </c>
      <c r="I19" s="103">
        <f>'Sales By Region &amp; Outlet'!H54</f>
        <v>5.5394651881533259E-2</v>
      </c>
      <c r="J19" s="124">
        <f>'Sales By Region &amp; Outlet'!I54</f>
        <v>82.820956154492322</v>
      </c>
      <c r="K19" s="100">
        <f>'Sales By Region &amp; Outlet'!J54</f>
        <v>2.2892420174630246</v>
      </c>
      <c r="M19" s="471"/>
      <c r="N19" s="138" t="s">
        <v>312</v>
      </c>
      <c r="O19" s="91">
        <f>'Sales By Region &amp; Outlet'!C62</f>
        <v>446441963.20052564</v>
      </c>
      <c r="P19" s="357">
        <f>'Sales By Region &amp; Outlet'!D62</f>
        <v>20789776.325448513</v>
      </c>
      <c r="Q19" s="362">
        <f>'Sales By Region &amp; Outlet'!E62</f>
        <v>4.8842169655174392E-2</v>
      </c>
      <c r="R19" s="114">
        <f>'Sales By Region &amp; Outlet'!F62</f>
        <v>1015350851.2534107</v>
      </c>
      <c r="S19" s="359">
        <f>'Sales By Region &amp; Outlet'!G62</f>
        <v>53880354.605299234</v>
      </c>
      <c r="T19" s="103">
        <f>'Sales By Region &amp; Outlet'!H62</f>
        <v>5.6039529858833412E-2</v>
      </c>
      <c r="U19" s="363">
        <f>'Sales By Region &amp; Outlet'!I62</f>
        <v>83.316775033867216</v>
      </c>
      <c r="V19" s="100">
        <f>'Sales By Region &amp; Outlet'!J62</f>
        <v>2.2398311188806304</v>
      </c>
    </row>
    <row r="20" spans="2:22" x14ac:dyDescent="0.25">
      <c r="B20" s="457"/>
      <c r="C20" s="356" t="s">
        <v>313</v>
      </c>
      <c r="D20" s="91">
        <f>'Sales By Region &amp; Outlet'!C55</f>
        <v>629788326.01186812</v>
      </c>
      <c r="E20" s="357">
        <f>'Sales By Region &amp; Outlet'!D55</f>
        <v>20201722.844548702</v>
      </c>
      <c r="F20" s="103">
        <f>'Sales By Region &amp; Outlet'!E55</f>
        <v>3.3140037427961212E-2</v>
      </c>
      <c r="G20" s="114">
        <f>'Sales By Region &amp; Outlet'!F55</f>
        <v>1440885212.0414276</v>
      </c>
      <c r="H20" s="359">
        <f>'Sales By Region &amp; Outlet'!G55</f>
        <v>63169372.619770527</v>
      </c>
      <c r="I20" s="103">
        <f>'Sales By Region &amp; Outlet'!H55</f>
        <v>4.585079942630841E-2</v>
      </c>
      <c r="J20" s="124">
        <f>'Sales By Region &amp; Outlet'!I55</f>
        <v>104.83168225778519</v>
      </c>
      <c r="K20" s="100">
        <f>'Sales By Region &amp; Outlet'!J55</f>
        <v>1.3329122982158879</v>
      </c>
      <c r="M20" s="471"/>
      <c r="N20" s="138" t="s">
        <v>314</v>
      </c>
      <c r="O20" s="91">
        <f>'Sales By Region &amp; Outlet'!C63</f>
        <v>628457996.28780735</v>
      </c>
      <c r="P20" s="357">
        <f>'Sales By Region &amp; Outlet'!D63</f>
        <v>20064888.386290193</v>
      </c>
      <c r="Q20" s="362">
        <f>'Sales By Region &amp; Outlet'!E63</f>
        <v>3.2980137555302762E-2</v>
      </c>
      <c r="R20" s="114">
        <f>'Sales By Region &amp; Outlet'!F63</f>
        <v>1437245817.2509637</v>
      </c>
      <c r="S20" s="359">
        <f>'Sales By Region &amp; Outlet'!G63</f>
        <v>62996613.344413996</v>
      </c>
      <c r="T20" s="103">
        <f>'Sales By Region &amp; Outlet'!H63</f>
        <v>4.5840749381796858E-2</v>
      </c>
      <c r="U20" s="363">
        <f>'Sales By Region &amp; Outlet'!I63</f>
        <v>105.4055593419442</v>
      </c>
      <c r="V20" s="100">
        <f>'Sales By Region &amp; Outlet'!J63</f>
        <v>1.2585974421767503</v>
      </c>
    </row>
    <row r="21" spans="2:22" ht="15" thickBot="1" x14ac:dyDescent="0.3">
      <c r="B21" s="458"/>
      <c r="C21" s="92" t="s">
        <v>315</v>
      </c>
      <c r="D21" s="97">
        <f>'Sales By Region &amp; Outlet'!C56</f>
        <v>572242099.91260052</v>
      </c>
      <c r="E21" s="98">
        <f>'Sales By Region &amp; Outlet'!D56</f>
        <v>2339164.2653433084</v>
      </c>
      <c r="F21" s="104">
        <f>'Sales By Region &amp; Outlet'!E56</f>
        <v>4.1044959045291526E-3</v>
      </c>
      <c r="G21" s="115">
        <f>'Sales By Region &amp; Outlet'!F56</f>
        <v>1297006176.3830469</v>
      </c>
      <c r="H21" s="116">
        <f>'Sales By Region &amp; Outlet'!G56</f>
        <v>24180645.397693872</v>
      </c>
      <c r="I21" s="104">
        <f>'Sales By Region &amp; Outlet'!H56</f>
        <v>1.8997611855706979E-2</v>
      </c>
      <c r="J21" s="125">
        <f>'Sales By Region &amp; Outlet'!I56</f>
        <v>117.72760206562877</v>
      </c>
      <c r="K21" s="101">
        <f>'Sales By Region &amp; Outlet'!J56</f>
        <v>-1.8641454580468775</v>
      </c>
      <c r="M21" s="472"/>
      <c r="N21" s="139" t="s">
        <v>316</v>
      </c>
      <c r="O21" s="97">
        <f>'Sales By Region &amp; Outlet'!C64</f>
        <v>570081815.59225464</v>
      </c>
      <c r="P21" s="98">
        <f>'Sales By Region &amp; Outlet'!D64</f>
        <v>2427470.7191513777</v>
      </c>
      <c r="Q21" s="106">
        <f>'Sales By Region &amp; Outlet'!E64</f>
        <v>4.2763183988207268E-3</v>
      </c>
      <c r="R21" s="115">
        <f>'Sales By Region &amp; Outlet'!F64</f>
        <v>1289166857.7031472</v>
      </c>
      <c r="S21" s="116">
        <f>'Sales By Region &amp; Outlet'!G64</f>
        <v>24347519.736346006</v>
      </c>
      <c r="T21" s="104">
        <f>'Sales By Region &amp; Outlet'!H64</f>
        <v>1.9249800351317112E-2</v>
      </c>
      <c r="U21" s="118">
        <f>'Sales By Region &amp; Outlet'!I64</f>
        <v>118.17483169268942</v>
      </c>
      <c r="V21" s="101">
        <f>'Sales By Region &amp; Outlet'!J64</f>
        <v>-1.9262253629798636</v>
      </c>
    </row>
    <row r="22" spans="2:22" x14ac:dyDescent="0.25">
      <c r="B22" s="456" t="str">
        <f>'HOME PAGE'!H7</f>
        <v>YTD ENDING 11-30-2025</v>
      </c>
      <c r="C22" s="93" t="s">
        <v>301</v>
      </c>
      <c r="D22" s="95">
        <f>'Sales By Region &amp; Outlet'!C89</f>
        <v>417810806.89115196</v>
      </c>
      <c r="E22" s="96">
        <f>'Sales By Region &amp; Outlet'!D89</f>
        <v>-4102989.3028669357</v>
      </c>
      <c r="F22" s="135">
        <f>'Sales By Region &amp; Outlet'!E89</f>
        <v>-9.7247099760164237E-3</v>
      </c>
      <c r="G22" s="112">
        <f>'Sales By Region &amp; Outlet'!F89</f>
        <v>1010864924.5670745</v>
      </c>
      <c r="H22" s="113">
        <f>'Sales By Region &amp; Outlet'!G89</f>
        <v>21479141.949899435</v>
      </c>
      <c r="I22" s="102">
        <f>'Sales By Region &amp; Outlet'!H89</f>
        <v>2.1709572067107819E-2</v>
      </c>
      <c r="J22" s="136">
        <f>'Sales By Region &amp; Outlet'!I89</f>
        <v>89.735166482959499</v>
      </c>
      <c r="K22" s="126">
        <f>'Sales By Region &amp; Outlet'!J89</f>
        <v>-2.6008593589250211</v>
      </c>
      <c r="M22" s="470" t="str">
        <f>'HOME PAGE'!H7</f>
        <v>YTD ENDING 11-30-2025</v>
      </c>
      <c r="N22" s="140" t="s">
        <v>302</v>
      </c>
      <c r="O22" s="89">
        <f>'Sales By Region &amp; Outlet'!C97</f>
        <v>417032415.70283759</v>
      </c>
      <c r="P22" s="90">
        <f>'Sales By Region &amp; Outlet'!D97</f>
        <v>-4118234.9467232823</v>
      </c>
      <c r="Q22" s="102">
        <f>'Sales By Region &amp; Outlet'!E97</f>
        <v>-9.7785316023411839E-3</v>
      </c>
      <c r="R22" s="133">
        <f>'Sales By Region &amp; Outlet'!F97</f>
        <v>1007794644.8382002</v>
      </c>
      <c r="S22" s="129">
        <f>'Sales By Region &amp; Outlet'!G97</f>
        <v>21329708.41935575</v>
      </c>
      <c r="T22" s="134">
        <f>'Sales By Region &amp; Outlet'!H97</f>
        <v>2.1622368552488867E-2</v>
      </c>
      <c r="U22" s="136">
        <f>'Sales By Region &amp; Outlet'!I97</f>
        <v>90.247345372338728</v>
      </c>
      <c r="V22" s="126">
        <f>'Sales By Region &amp; Outlet'!J97</f>
        <v>-2.6823400464166838</v>
      </c>
    </row>
    <row r="23" spans="2:22" x14ac:dyDescent="0.25">
      <c r="B23" s="457"/>
      <c r="C23" s="356" t="s">
        <v>303</v>
      </c>
      <c r="D23" s="91">
        <f>'Sales By Region &amp; Outlet'!C90</f>
        <v>540653953.52665484</v>
      </c>
      <c r="E23" s="357">
        <f>'Sales By Region &amp; Outlet'!D90</f>
        <v>9660672.1645786762</v>
      </c>
      <c r="F23" s="362">
        <f>'Sales By Region &amp; Outlet'!E90</f>
        <v>1.819358644199344E-2</v>
      </c>
      <c r="G23" s="114">
        <f>'Sales By Region &amp; Outlet'!F90</f>
        <v>1230609666.4540691</v>
      </c>
      <c r="H23" s="359">
        <f>'Sales By Region &amp; Outlet'!G90</f>
        <v>55867035.129433155</v>
      </c>
      <c r="I23" s="103">
        <f>'Sales By Region &amp; Outlet'!H90</f>
        <v>4.7556829589505634E-2</v>
      </c>
      <c r="J23" s="363">
        <f>'Sales By Region &amp; Outlet'!I90</f>
        <v>96.640373437041987</v>
      </c>
      <c r="K23" s="100">
        <f>'Sales By Region &amp; Outlet'!J90</f>
        <v>-7.4371408919219562E-2</v>
      </c>
      <c r="M23" s="471"/>
      <c r="N23" s="131" t="s">
        <v>304</v>
      </c>
      <c r="O23" s="91">
        <f>'Sales By Region &amp; Outlet'!C98</f>
        <v>539518948.408059</v>
      </c>
      <c r="P23" s="357">
        <f>'Sales By Region &amp; Outlet'!D98</f>
        <v>9829216.7122459412</v>
      </c>
      <c r="Q23" s="103">
        <f>'Sales By Region &amp; Outlet'!E98</f>
        <v>1.8556555138000301E-2</v>
      </c>
      <c r="R23" s="114">
        <f>'Sales By Region &amp; Outlet'!F98</f>
        <v>1226309935.1837595</v>
      </c>
      <c r="S23" s="359">
        <f>'Sales By Region &amp; Outlet'!G98</f>
        <v>56360563.709623814</v>
      </c>
      <c r="T23" s="103">
        <f>'Sales By Region &amp; Outlet'!H98</f>
        <v>4.8173506549783029E-2</v>
      </c>
      <c r="U23" s="363">
        <f>'Sales By Region &amp; Outlet'!I98</f>
        <v>97.168956053778444</v>
      </c>
      <c r="V23" s="100">
        <f>'Sales By Region &amp; Outlet'!J98</f>
        <v>-0.10459210653293383</v>
      </c>
    </row>
    <row r="24" spans="2:22" x14ac:dyDescent="0.25">
      <c r="B24" s="457"/>
      <c r="C24" s="356" t="s">
        <v>305</v>
      </c>
      <c r="D24" s="91">
        <f>'Sales By Region &amp; Outlet'!C91</f>
        <v>497433622.35161626</v>
      </c>
      <c r="E24" s="357">
        <f>'Sales By Region &amp; Outlet'!D91</f>
        <v>15584077.746166289</v>
      </c>
      <c r="F24" s="362">
        <f>'Sales By Region &amp; Outlet'!E91</f>
        <v>3.2342207065748932E-2</v>
      </c>
      <c r="G24" s="114">
        <f>'Sales By Region &amp; Outlet'!F91</f>
        <v>1133504688.269593</v>
      </c>
      <c r="H24" s="359">
        <f>'Sales By Region &amp; Outlet'!G91</f>
        <v>47960190.096904755</v>
      </c>
      <c r="I24" s="103">
        <f>'Sales By Region &amp; Outlet'!H91</f>
        <v>4.4180768432465725E-2</v>
      </c>
      <c r="J24" s="363">
        <f>'Sales By Region &amp; Outlet'!I91</f>
        <v>103.47770456454779</v>
      </c>
      <c r="K24" s="100">
        <f>'Sales By Region &amp; Outlet'!J91</f>
        <v>1.339657292630676</v>
      </c>
      <c r="M24" s="471"/>
      <c r="N24" s="131" t="s">
        <v>306</v>
      </c>
      <c r="O24" s="91">
        <f>'Sales By Region &amp; Outlet'!C99</f>
        <v>495190911.47208303</v>
      </c>
      <c r="P24" s="357">
        <f>'Sales By Region &amp; Outlet'!D99</f>
        <v>15857199.087379038</v>
      </c>
      <c r="Q24" s="103">
        <f>'Sales By Region &amp; Outlet'!E99</f>
        <v>3.308175218573476E-2</v>
      </c>
      <c r="R24" s="114">
        <f>'Sales By Region &amp; Outlet'!F99</f>
        <v>1128138501.4737785</v>
      </c>
      <c r="S24" s="359">
        <f>'Sales By Region &amp; Outlet'!G99</f>
        <v>48428065.280655861</v>
      </c>
      <c r="T24" s="103">
        <f>'Sales By Region &amp; Outlet'!H99</f>
        <v>4.4852826885146239E-2</v>
      </c>
      <c r="U24" s="363">
        <f>'Sales By Region &amp; Outlet'!I99</f>
        <v>103.79249056639581</v>
      </c>
      <c r="V24" s="100">
        <f>'Sales By Region &amp; Outlet'!J99</f>
        <v>1.3491783827836059</v>
      </c>
    </row>
    <row r="25" spans="2:22" x14ac:dyDescent="0.25">
      <c r="B25" s="457"/>
      <c r="C25" s="356" t="s">
        <v>307</v>
      </c>
      <c r="D25" s="91">
        <f>'Sales By Region &amp; Outlet'!C92</f>
        <v>714090108.38465512</v>
      </c>
      <c r="E25" s="357">
        <f>'Sales By Region &amp; Outlet'!D92</f>
        <v>10201795.13672936</v>
      </c>
      <c r="F25" s="362">
        <f>'Sales By Region &amp; Outlet'!E92</f>
        <v>1.4493485606623576E-2</v>
      </c>
      <c r="G25" s="114">
        <f>'Sales By Region &amp; Outlet'!F92</f>
        <v>1647205487.4253657</v>
      </c>
      <c r="H25" s="359">
        <f>'Sales By Region &amp; Outlet'!G92</f>
        <v>40159141.17633605</v>
      </c>
      <c r="I25" s="103">
        <f>'Sales By Region &amp; Outlet'!H92</f>
        <v>2.4989410709946598E-2</v>
      </c>
      <c r="J25" s="363">
        <f>'Sales By Region &amp; Outlet'!I92</f>
        <v>105.02969819038374</v>
      </c>
      <c r="K25" s="100">
        <f>'Sales By Region &amp; Outlet'!J92</f>
        <v>-0.46419084494928597</v>
      </c>
      <c r="M25" s="471"/>
      <c r="N25" s="131" t="s">
        <v>308</v>
      </c>
      <c r="O25" s="91">
        <f>'Sales By Region &amp; Outlet'!C100</f>
        <v>693588868.46842062</v>
      </c>
      <c r="P25" s="357">
        <f>'Sales By Region &amp; Outlet'!D100</f>
        <v>11773690.291179895</v>
      </c>
      <c r="Q25" s="103">
        <f>'Sales By Region &amp; Outlet'!E100</f>
        <v>1.7268155165826003E-2</v>
      </c>
      <c r="R25" s="114">
        <f>'Sales By Region &amp; Outlet'!F100</f>
        <v>1596818240.4597919</v>
      </c>
      <c r="S25" s="359">
        <f>'Sales By Region &amp; Outlet'!G100</f>
        <v>43402903.257389307</v>
      </c>
      <c r="T25" s="103">
        <f>'Sales By Region &amp; Outlet'!H100</f>
        <v>2.7940308182842485E-2</v>
      </c>
      <c r="U25" s="363">
        <f>'Sales By Region &amp; Outlet'!I100</f>
        <v>102.78809875568098</v>
      </c>
      <c r="V25" s="100">
        <f>'Sales By Region &amp; Outlet'!J100</f>
        <v>-0.24096479253259417</v>
      </c>
    </row>
    <row r="26" spans="2:22" x14ac:dyDescent="0.25">
      <c r="B26" s="457"/>
      <c r="C26" s="356" t="s">
        <v>309</v>
      </c>
      <c r="D26" s="91">
        <f>'Sales By Region &amp; Outlet'!C93</f>
        <v>250978329.51812202</v>
      </c>
      <c r="E26" s="357">
        <f>'Sales By Region &amp; Outlet'!D93</f>
        <v>2943527.663996309</v>
      </c>
      <c r="F26" s="362">
        <f>'Sales By Region &amp; Outlet'!E93</f>
        <v>1.1867397808665001E-2</v>
      </c>
      <c r="G26" s="114">
        <f>'Sales By Region &amp; Outlet'!F93</f>
        <v>580270601.48735702</v>
      </c>
      <c r="H26" s="359">
        <f>'Sales By Region &amp; Outlet'!G93</f>
        <v>25653386.295556307</v>
      </c>
      <c r="I26" s="103">
        <f>'Sales By Region &amp; Outlet'!H93</f>
        <v>4.625421929372444E-2</v>
      </c>
      <c r="J26" s="363">
        <f>'Sales By Region &amp; Outlet'!I93</f>
        <v>97.612350949405126</v>
      </c>
      <c r="K26" s="100">
        <f>'Sales By Region &amp; Outlet'!J93</f>
        <v>-0.68586086525606049</v>
      </c>
      <c r="M26" s="471"/>
      <c r="N26" s="131" t="s">
        <v>310</v>
      </c>
      <c r="O26" s="91">
        <f>'Sales By Region &amp; Outlet'!C101</f>
        <v>249887463.46756557</v>
      </c>
      <c r="P26" s="357">
        <f>'Sales By Region &amp; Outlet'!D101</f>
        <v>3049814.1212634146</v>
      </c>
      <c r="Q26" s="103">
        <f>'Sales By Region &amp; Outlet'!E101</f>
        <v>1.2355546770681899E-2</v>
      </c>
      <c r="R26" s="114">
        <f>'Sales By Region &amp; Outlet'!F101</f>
        <v>576235267.70028102</v>
      </c>
      <c r="S26" s="359">
        <f>'Sales By Region &amp; Outlet'!G101</f>
        <v>25969033.214753509</v>
      </c>
      <c r="T26" s="103">
        <f>'Sales By Region &amp; Outlet'!H101</f>
        <v>4.7193579375324216E-2</v>
      </c>
      <c r="U26" s="363">
        <f>'Sales By Region &amp; Outlet'!I101</f>
        <v>97.925237919042857</v>
      </c>
      <c r="V26" s="100">
        <f>'Sales By Region &amp; Outlet'!J101</f>
        <v>-0.70587587658572204</v>
      </c>
    </row>
    <row r="27" spans="2:22" x14ac:dyDescent="0.25">
      <c r="B27" s="457"/>
      <c r="C27" s="356" t="s">
        <v>311</v>
      </c>
      <c r="D27" s="91">
        <f>'Sales By Region &amp; Outlet'!C94</f>
        <v>409262624.43317026</v>
      </c>
      <c r="E27" s="357">
        <f>'Sales By Region &amp; Outlet'!D94</f>
        <v>18670194.324650943</v>
      </c>
      <c r="F27" s="362">
        <f>'Sales By Region &amp; Outlet'!E94</f>
        <v>4.779968295715243E-2</v>
      </c>
      <c r="G27" s="114">
        <f>'Sales By Region &amp; Outlet'!F94</f>
        <v>929708910.45065248</v>
      </c>
      <c r="H27" s="359">
        <f>'Sales By Region &amp; Outlet'!G94</f>
        <v>45543487.980041265</v>
      </c>
      <c r="I27" s="103">
        <f>'Sales By Region &amp; Outlet'!H94</f>
        <v>5.1510143715844177E-2</v>
      </c>
      <c r="J27" s="363">
        <f>'Sales By Region &amp; Outlet'!I94</f>
        <v>82.932708858306697</v>
      </c>
      <c r="K27" s="100">
        <f>'Sales By Region &amp; Outlet'!J94</f>
        <v>2.2812854822652611</v>
      </c>
      <c r="M27" s="471"/>
      <c r="N27" s="131" t="s">
        <v>312</v>
      </c>
      <c r="O27" s="91">
        <f>'Sales By Region &amp; Outlet'!C102</f>
        <v>408595631.36059564</v>
      </c>
      <c r="P27" s="357">
        <f>'Sales By Region &amp; Outlet'!D102</f>
        <v>18556143.01970762</v>
      </c>
      <c r="Q27" s="103">
        <f>'Sales By Region &amp; Outlet'!E102</f>
        <v>4.7575036821630376E-2</v>
      </c>
      <c r="R27" s="114">
        <f>'Sales By Region &amp; Outlet'!F102</f>
        <v>928213482.34753621</v>
      </c>
      <c r="S27" s="359">
        <f>'Sales By Region &amp; Outlet'!G102</f>
        <v>46004856.143520355</v>
      </c>
      <c r="T27" s="103">
        <f>'Sales By Region &amp; Outlet'!H102</f>
        <v>5.2147366027773874E-2</v>
      </c>
      <c r="U27" s="363">
        <f>'Sales By Region &amp; Outlet'!I102</f>
        <v>83.425554807139008</v>
      </c>
      <c r="V27" s="100">
        <f>'Sales By Region &amp; Outlet'!J102</f>
        <v>2.2236285781477534</v>
      </c>
    </row>
    <row r="28" spans="2:22" x14ac:dyDescent="0.25">
      <c r="B28" s="457"/>
      <c r="C28" s="356" t="s">
        <v>313</v>
      </c>
      <c r="D28" s="91">
        <f>'Sales By Region &amp; Outlet'!C95</f>
        <v>576800367.05517304</v>
      </c>
      <c r="E28" s="357">
        <f>'Sales By Region &amp; Outlet'!D95</f>
        <v>18797223.844436169</v>
      </c>
      <c r="F28" s="362">
        <f>'Sales By Region &amp; Outlet'!E95</f>
        <v>3.3686591326846989E-2</v>
      </c>
      <c r="G28" s="114">
        <f>'Sales By Region &amp; Outlet'!F95</f>
        <v>1317507172.2204702</v>
      </c>
      <c r="H28" s="359">
        <f>'Sales By Region &amp; Outlet'!G95</f>
        <v>54054502.076468468</v>
      </c>
      <c r="I28" s="103">
        <f>'Sales By Region &amp; Outlet'!H95</f>
        <v>4.2783163432871307E-2</v>
      </c>
      <c r="J28" s="363">
        <f>'Sales By Region &amp; Outlet'!I95</f>
        <v>105.04348290258105</v>
      </c>
      <c r="K28" s="100">
        <f>'Sales By Region &amp; Outlet'!J95</f>
        <v>1.4947763578860531</v>
      </c>
      <c r="M28" s="471"/>
      <c r="N28" s="131" t="s">
        <v>314</v>
      </c>
      <c r="O28" s="91">
        <f>'Sales By Region &amp; Outlet'!C103</f>
        <v>575605834.53066134</v>
      </c>
      <c r="P28" s="357">
        <f>'Sales By Region &amp; Outlet'!D103</f>
        <v>18701171.909278274</v>
      </c>
      <c r="Q28" s="103">
        <f>'Sales By Region &amp; Outlet'!E103</f>
        <v>3.3580562642896099E-2</v>
      </c>
      <c r="R28" s="114">
        <f>'Sales By Region &amp; Outlet'!F103</f>
        <v>1314233408.3659663</v>
      </c>
      <c r="S28" s="359">
        <f>'Sales By Region &amp; Outlet'!G103</f>
        <v>53960862.789217234</v>
      </c>
      <c r="T28" s="103">
        <f>'Sales By Region &amp; Outlet'!H103</f>
        <v>4.2816820043098433E-2</v>
      </c>
      <c r="U28" s="363">
        <f>'Sales By Region &amp; Outlet'!I103</f>
        <v>105.62102817977164</v>
      </c>
      <c r="V28" s="100">
        <f>'Sales By Region &amp; Outlet'!J103</f>
        <v>1.423257762820441</v>
      </c>
    </row>
    <row r="29" spans="2:22" ht="15" thickBot="1" x14ac:dyDescent="0.3">
      <c r="B29" s="458"/>
      <c r="C29" s="94" t="s">
        <v>315</v>
      </c>
      <c r="D29" s="97">
        <f>'Sales By Region &amp; Outlet'!C96</f>
        <v>522623481.96091247</v>
      </c>
      <c r="E29" s="98">
        <f>'Sales By Region &amp; Outlet'!D96</f>
        <v>1430303.6268002391</v>
      </c>
      <c r="F29" s="106">
        <f>'Sales By Region &amp; Outlet'!E96</f>
        <v>2.744286929026802E-3</v>
      </c>
      <c r="G29" s="115">
        <f>'Sales By Region &amp; Outlet'!F96</f>
        <v>1182738375.828702</v>
      </c>
      <c r="H29" s="116">
        <f>'Sales By Region &amp; Outlet'!G96</f>
        <v>18151281.904046774</v>
      </c>
      <c r="I29" s="104">
        <f>'Sales By Region &amp; Outlet'!H96</f>
        <v>1.5586023577572893E-2</v>
      </c>
      <c r="J29" s="118">
        <f>'Sales By Region &amp; Outlet'!I96</f>
        <v>117.6340494891585</v>
      </c>
      <c r="K29" s="101">
        <f>'Sales By Region &amp; Outlet'!J96</f>
        <v>-1.9043121894829511</v>
      </c>
      <c r="M29" s="472"/>
      <c r="N29" s="94" t="s">
        <v>316</v>
      </c>
      <c r="O29" s="97">
        <f>'Sales By Region &amp; Outlet'!C104</f>
        <v>520651854.80872792</v>
      </c>
      <c r="P29" s="98">
        <f>'Sales By Region &amp; Outlet'!D104</f>
        <v>1521494.9321827888</v>
      </c>
      <c r="Q29" s="104">
        <f>'Sales By Region &amp; Outlet'!E104</f>
        <v>2.9308533073361706E-3</v>
      </c>
      <c r="R29" s="115">
        <f>'Sales By Region &amp; Outlet'!F104</f>
        <v>1175581551.4736085</v>
      </c>
      <c r="S29" s="116">
        <f>'Sales By Region &amp; Outlet'!G104</f>
        <v>18318020.120669603</v>
      </c>
      <c r="T29" s="104">
        <f>'Sales By Region &amp; Outlet'!H104</f>
        <v>1.5828737037323116E-2</v>
      </c>
      <c r="U29" s="118">
        <f>'Sales By Region &amp; Outlet'!I104</f>
        <v>118.07913603179765</v>
      </c>
      <c r="V29" s="101">
        <f>'Sales By Region &amp; Outlet'!J104</f>
        <v>-1.9687574696176853</v>
      </c>
    </row>
    <row r="30" spans="2:22" x14ac:dyDescent="0.25">
      <c r="N30" s="10"/>
      <c r="Q30" s="10"/>
      <c r="T30" s="10"/>
      <c r="U30" s="10"/>
      <c r="V30" s="10"/>
    </row>
    <row r="31" spans="2:22" ht="23.5" x14ac:dyDescent="0.25">
      <c r="B31" s="447" t="s">
        <v>250</v>
      </c>
      <c r="C31" s="447"/>
      <c r="D31" s="447"/>
      <c r="E31" s="447"/>
      <c r="F31" s="447"/>
      <c r="G31" s="447"/>
      <c r="H31" s="447"/>
      <c r="I31" s="447"/>
      <c r="J31" s="447"/>
      <c r="K31" s="447"/>
    </row>
    <row r="32" spans="2:22" ht="15" thickBot="1" x14ac:dyDescent="0.3">
      <c r="B32" s="459" t="s">
        <v>317</v>
      </c>
      <c r="C32" s="459"/>
      <c r="D32" s="459"/>
      <c r="E32" s="459"/>
      <c r="F32" s="459"/>
      <c r="G32" s="459"/>
      <c r="H32" s="459"/>
      <c r="I32" s="459"/>
      <c r="J32" s="459"/>
      <c r="K32" s="459"/>
    </row>
    <row r="33" spans="2:11" ht="34" customHeight="1" x14ac:dyDescent="0.25">
      <c r="C33" s="460"/>
      <c r="D33" s="461" t="s">
        <v>263</v>
      </c>
      <c r="E33" s="462"/>
      <c r="F33" s="463"/>
      <c r="G33" s="464" t="s">
        <v>266</v>
      </c>
      <c r="H33" s="462"/>
      <c r="I33" s="465"/>
      <c r="J33" s="468" t="s">
        <v>299</v>
      </c>
      <c r="K33" s="469"/>
    </row>
    <row r="34" spans="2:11" ht="15" thickBot="1" x14ac:dyDescent="0.3">
      <c r="C34" s="460"/>
      <c r="D34" s="351" t="s">
        <v>268</v>
      </c>
      <c r="E34" s="352" t="s">
        <v>269</v>
      </c>
      <c r="F34" s="353" t="s">
        <v>270</v>
      </c>
      <c r="G34" s="354" t="s">
        <v>268</v>
      </c>
      <c r="H34" s="352" t="s">
        <v>269</v>
      </c>
      <c r="I34" s="355" t="s">
        <v>270</v>
      </c>
      <c r="J34" s="351" t="s">
        <v>268</v>
      </c>
      <c r="K34" s="353" t="s">
        <v>300</v>
      </c>
    </row>
    <row r="35" spans="2:11" x14ac:dyDescent="0.25">
      <c r="B35" s="456" t="str">
        <f>'HOME PAGE'!H5</f>
        <v>4 WEEKS ENDING 11-30-2025</v>
      </c>
      <c r="C35" s="88" t="s">
        <v>318</v>
      </c>
      <c r="D35" s="89">
        <f>'Sales By Region &amp; Outlet'!C25</f>
        <v>21996429.003813155</v>
      </c>
      <c r="E35" s="90">
        <f>'Sales By Region &amp; Outlet'!D25</f>
        <v>-1114691.6394734196</v>
      </c>
      <c r="F35" s="119">
        <f>'Sales By Region &amp; Outlet'!E25</f>
        <v>-4.8231829891694174E-2</v>
      </c>
      <c r="G35" s="113">
        <f>'Sales By Region &amp; Outlet'!F25</f>
        <v>66446052.464126416</v>
      </c>
      <c r="H35" s="113">
        <f>'Sales By Region &amp; Outlet'!G25</f>
        <v>-569562.08070715517</v>
      </c>
      <c r="I35" s="119">
        <f>'Sales By Region &amp; Outlet'!H25</f>
        <v>-8.4989458736682497E-3</v>
      </c>
      <c r="J35" s="120">
        <f>'Sales By Region &amp; Outlet'!I25</f>
        <v>89.47035645029456</v>
      </c>
      <c r="K35" s="99">
        <f>'Sales By Region &amp; Outlet'!J25</f>
        <v>-2.8788605683320441</v>
      </c>
    </row>
    <row r="36" spans="2:11" x14ac:dyDescent="0.25">
      <c r="B36" s="457"/>
      <c r="C36" s="356" t="s">
        <v>319</v>
      </c>
      <c r="D36" s="91">
        <f>'Sales By Region &amp; Outlet'!C26</f>
        <v>31166814.541320372</v>
      </c>
      <c r="E36" s="357">
        <f>'Sales By Region &amp; Outlet'!D26</f>
        <v>-70776.913822952658</v>
      </c>
      <c r="F36" s="360">
        <f>'Sales By Region &amp; Outlet'!E26</f>
        <v>-2.2657609158051495E-3</v>
      </c>
      <c r="G36" s="359">
        <f>'Sales By Region &amp; Outlet'!F26</f>
        <v>78805990.596971452</v>
      </c>
      <c r="H36" s="359">
        <f>'Sales By Region &amp; Outlet'!G26</f>
        <v>1220443.7585345805</v>
      </c>
      <c r="I36" s="360">
        <f>'Sales By Region &amp; Outlet'!H26</f>
        <v>1.5730297823072854E-2</v>
      </c>
      <c r="J36" s="361">
        <f>'Sales By Region &amp; Outlet'!I26</f>
        <v>105.50562524472286</v>
      </c>
      <c r="K36" s="100">
        <f>'Sales By Region &amp; Outlet'!J26</f>
        <v>1.6222704715184193</v>
      </c>
    </row>
    <row r="37" spans="2:11" x14ac:dyDescent="0.25">
      <c r="B37" s="457"/>
      <c r="C37" s="356" t="s">
        <v>320</v>
      </c>
      <c r="D37" s="91">
        <f>'Sales By Region &amp; Outlet'!C27</f>
        <v>28100908.106050234</v>
      </c>
      <c r="E37" s="357">
        <f>'Sales By Region &amp; Outlet'!D27</f>
        <v>-145950.9748307094</v>
      </c>
      <c r="F37" s="360">
        <f>'Sales By Region &amp; Outlet'!E27</f>
        <v>-5.1669806689939981E-3</v>
      </c>
      <c r="G37" s="359">
        <f>'Sales By Region &amp; Outlet'!F27</f>
        <v>70056177.083533227</v>
      </c>
      <c r="H37" s="359">
        <f>'Sales By Region &amp; Outlet'!G27</f>
        <v>-78831.95622086525</v>
      </c>
      <c r="I37" s="360">
        <f>'Sales By Region &amp; Outlet'!H27</f>
        <v>-1.1240029380502614E-3</v>
      </c>
      <c r="J37" s="361">
        <f>'Sales By Region &amp; Outlet'!I27</f>
        <v>110.70723061058889</v>
      </c>
      <c r="K37" s="100">
        <f>'Sales By Region &amp; Outlet'!J27</f>
        <v>1.3843612126009077</v>
      </c>
    </row>
    <row r="38" spans="2:11" x14ac:dyDescent="0.25">
      <c r="B38" s="457"/>
      <c r="C38" s="356" t="s">
        <v>321</v>
      </c>
      <c r="D38" s="91">
        <f>'Sales By Region &amp; Outlet'!C28</f>
        <v>43036158.170333989</v>
      </c>
      <c r="E38" s="357">
        <f>'Sales By Region &amp; Outlet'!D28</f>
        <v>-457565.2020682767</v>
      </c>
      <c r="F38" s="360">
        <f>'Sales By Region &amp; Outlet'!E28</f>
        <v>-1.0520258248541029E-2</v>
      </c>
      <c r="G38" s="359">
        <f>'Sales By Region &amp; Outlet'!F28</f>
        <v>110238699.16963544</v>
      </c>
      <c r="H38" s="359">
        <f>'Sales By Region &amp; Outlet'!G28</f>
        <v>-1680792.2173909992</v>
      </c>
      <c r="I38" s="360">
        <f>'Sales By Region &amp; Outlet'!H28</f>
        <v>-1.5017868617528711E-2</v>
      </c>
      <c r="J38" s="361">
        <f>'Sales By Region &amp; Outlet'!I28</f>
        <v>119.8771964798059</v>
      </c>
      <c r="K38" s="100">
        <f>'Sales By Region &amp; Outlet'!J28</f>
        <v>0.85858004885692196</v>
      </c>
    </row>
    <row r="39" spans="2:11" x14ac:dyDescent="0.25">
      <c r="B39" s="457"/>
      <c r="C39" s="356" t="s">
        <v>322</v>
      </c>
      <c r="D39" s="91">
        <f>'Sales By Region &amp; Outlet'!C29</f>
        <v>11000119.565052876</v>
      </c>
      <c r="E39" s="357">
        <f>'Sales By Region &amp; Outlet'!D29</f>
        <v>-148300.54392478615</v>
      </c>
      <c r="F39" s="360">
        <f>'Sales By Region &amp; Outlet'!E29</f>
        <v>-1.3302382084198806E-2</v>
      </c>
      <c r="G39" s="359">
        <f>'Sales By Region &amp; Outlet'!F29</f>
        <v>28732794.548973929</v>
      </c>
      <c r="H39" s="359">
        <f>'Sales By Region &amp; Outlet'!G29</f>
        <v>-382117.80094549432</v>
      </c>
      <c r="I39" s="360">
        <f>'Sales By Region &amp; Outlet'!H29</f>
        <v>-1.3124470249231296E-2</v>
      </c>
      <c r="J39" s="361">
        <f>'Sales By Region &amp; Outlet'!I29</f>
        <v>81.023301659159671</v>
      </c>
      <c r="K39" s="100">
        <f>'Sales By Region &amp; Outlet'!J29</f>
        <v>0.35348248418809192</v>
      </c>
    </row>
    <row r="40" spans="2:11" x14ac:dyDescent="0.25">
      <c r="B40" s="457"/>
      <c r="C40" s="356" t="s">
        <v>323</v>
      </c>
      <c r="D40" s="91">
        <f>'Sales By Region &amp; Outlet'!C30</f>
        <v>16539943.594699815</v>
      </c>
      <c r="E40" s="357">
        <f>'Sales By Region &amp; Outlet'!D30</f>
        <v>-1178.9922665152699</v>
      </c>
      <c r="F40" s="360">
        <f>'Sales By Region &amp; Outlet'!E30</f>
        <v>-7.1276436065123138E-5</v>
      </c>
      <c r="G40" s="359">
        <f>'Sales By Region &amp; Outlet'!F30</f>
        <v>42302035.191150397</v>
      </c>
      <c r="H40" s="359">
        <f>'Sales By Region &amp; Outlet'!G30</f>
        <v>1031941.3825368732</v>
      </c>
      <c r="I40" s="360">
        <f>'Sales By Region &amp; Outlet'!H30</f>
        <v>2.5004580491685136E-2</v>
      </c>
      <c r="J40" s="361">
        <f>'Sales By Region &amp; Outlet'!I30</f>
        <v>63.474863097160416</v>
      </c>
      <c r="K40" s="100">
        <f>'Sales By Region &amp; Outlet'!J30</f>
        <v>1.1131616710905305</v>
      </c>
    </row>
    <row r="41" spans="2:11" x14ac:dyDescent="0.25">
      <c r="B41" s="457"/>
      <c r="C41" s="356" t="s">
        <v>324</v>
      </c>
      <c r="D41" s="91">
        <f>'Sales By Region &amp; Outlet'!C31</f>
        <v>29412746.815178573</v>
      </c>
      <c r="E41" s="357">
        <f>'Sales By Region &amp; Outlet'!D31</f>
        <v>-683008.78154637665</v>
      </c>
      <c r="F41" s="360">
        <f>'Sales By Region &amp; Outlet'!E31</f>
        <v>-2.2694521802293689E-2</v>
      </c>
      <c r="G41" s="359">
        <f>'Sales By Region &amp; Outlet'!F31</f>
        <v>74113632.747055605</v>
      </c>
      <c r="H41" s="359">
        <f>'Sales By Region &amp; Outlet'!G31</f>
        <v>-434011.5197416544</v>
      </c>
      <c r="I41" s="360">
        <f>'Sales By Region &amp; Outlet'!H31</f>
        <v>-5.8219347373121297E-3</v>
      </c>
      <c r="J41" s="361">
        <f>'Sales By Region &amp; Outlet'!I31</f>
        <v>101.4432494216605</v>
      </c>
      <c r="K41" s="100">
        <f>'Sales By Region &amp; Outlet'!J31</f>
        <v>-0.52807160201706438</v>
      </c>
    </row>
    <row r="42" spans="2:11" ht="15" thickBot="1" x14ac:dyDescent="0.3">
      <c r="B42" s="458"/>
      <c r="C42" s="92" t="s">
        <v>325</v>
      </c>
      <c r="D42" s="97">
        <f>'Sales By Region &amp; Outlet'!C32</f>
        <v>26243130.381541826</v>
      </c>
      <c r="E42" s="98">
        <f>'Sales By Region &amp; Outlet'!D32</f>
        <v>-1097407.3163091317</v>
      </c>
      <c r="F42" s="122">
        <f>'Sales By Region &amp; Outlet'!E32</f>
        <v>-4.0138468688397121E-2</v>
      </c>
      <c r="G42" s="116">
        <f>'Sales By Region &amp; Outlet'!F32</f>
        <v>69462551.797829062</v>
      </c>
      <c r="H42" s="116">
        <f>'Sales By Region &amp; Outlet'!G32</f>
        <v>-1518246.3740964532</v>
      </c>
      <c r="I42" s="122">
        <f>'Sales By Region &amp; Outlet'!H32</f>
        <v>-2.1389536511255428E-2</v>
      </c>
      <c r="J42" s="127">
        <f>'Sales By Region &amp; Outlet'!I32</f>
        <v>111.86745272598466</v>
      </c>
      <c r="K42" s="101">
        <f>'Sales By Region &amp; Outlet'!J32</f>
        <v>-2.6259305999343212</v>
      </c>
    </row>
    <row r="43" spans="2:11" x14ac:dyDescent="0.25">
      <c r="B43" s="456" t="str">
        <f>'HOME PAGE'!H6</f>
        <v>LATEST 52 WEEKS ENDING 11-30-2025</v>
      </c>
      <c r="C43" s="88" t="s">
        <v>318</v>
      </c>
      <c r="D43" s="89">
        <f>'Sales By Region &amp; Outlet'!C65</f>
        <v>244211823.31355083</v>
      </c>
      <c r="E43" s="90">
        <f>'Sales By Region &amp; Outlet'!D65</f>
        <v>-6247281.0799950659</v>
      </c>
      <c r="F43" s="102">
        <f>'Sales By Region &amp; Outlet'!E65</f>
        <v>-2.4943317972497121E-2</v>
      </c>
      <c r="G43" s="141">
        <f>'Sales By Region &amp; Outlet'!F65</f>
        <v>672870417.1863904</v>
      </c>
      <c r="H43" s="147">
        <f>'Sales By Region &amp; Outlet'!G65</f>
        <v>8179557.4258288145</v>
      </c>
      <c r="I43" s="142">
        <f>'Sales By Region &amp; Outlet'!H65</f>
        <v>1.230580698638657E-2</v>
      </c>
      <c r="J43" s="120">
        <f>'Sales By Region &amp; Outlet'!I65</f>
        <v>88.297667096319316</v>
      </c>
      <c r="K43" s="99">
        <f>'Sales By Region &amp; Outlet'!J65</f>
        <v>-3.054315537006957</v>
      </c>
    </row>
    <row r="44" spans="2:11" x14ac:dyDescent="0.25">
      <c r="B44" s="457"/>
      <c r="C44" s="356" t="s">
        <v>319</v>
      </c>
      <c r="D44" s="91">
        <f>'Sales By Region &amp; Outlet'!C66</f>
        <v>344856839.40953714</v>
      </c>
      <c r="E44" s="357">
        <f>'Sales By Region &amp; Outlet'!D66</f>
        <v>3988188.2988823652</v>
      </c>
      <c r="F44" s="103">
        <f>'Sales By Region &amp; Outlet'!E66</f>
        <v>1.1700073579332164E-2</v>
      </c>
      <c r="G44" s="358">
        <f>'Sales By Region &amp; Outlet'!F66</f>
        <v>820404640.09281063</v>
      </c>
      <c r="H44" s="373">
        <f>'Sales By Region &amp; Outlet'!G66</f>
        <v>27131994.866134167</v>
      </c>
      <c r="I44" s="143">
        <f>'Sales By Region &amp; Outlet'!H66</f>
        <v>3.4202609946774654E-2</v>
      </c>
      <c r="J44" s="361">
        <f>'Sales By Region &amp; Outlet'!I66</f>
        <v>103.77138168567424</v>
      </c>
      <c r="K44" s="100">
        <f>'Sales By Region &amp; Outlet'!J66</f>
        <v>0.29900404095592137</v>
      </c>
    </row>
    <row r="45" spans="2:11" x14ac:dyDescent="0.25">
      <c r="B45" s="457"/>
      <c r="C45" s="356" t="s">
        <v>320</v>
      </c>
      <c r="D45" s="91">
        <f>'Sales By Region &amp; Outlet'!C67</f>
        <v>314551008.44252831</v>
      </c>
      <c r="E45" s="357">
        <f>'Sales By Region &amp; Outlet'!D67</f>
        <v>5724859.2834023237</v>
      </c>
      <c r="F45" s="103">
        <f>'Sales By Region &amp; Outlet'!E67</f>
        <v>1.853748233104616E-2</v>
      </c>
      <c r="G45" s="358">
        <f>'Sales By Region &amp; Outlet'!F67</f>
        <v>756736797.41563702</v>
      </c>
      <c r="H45" s="373">
        <f>'Sales By Region &amp; Outlet'!G67</f>
        <v>25730160.012529969</v>
      </c>
      <c r="I45" s="143">
        <f>'Sales By Region &amp; Outlet'!H67</f>
        <v>3.5198257712044961E-2</v>
      </c>
      <c r="J45" s="361">
        <f>'Sales By Region &amp; Outlet'!I67</f>
        <v>110.15450692137168</v>
      </c>
      <c r="K45" s="100">
        <f>'Sales By Region &amp; Outlet'!J67</f>
        <v>1.0547291306463649</v>
      </c>
    </row>
    <row r="46" spans="2:11" x14ac:dyDescent="0.25">
      <c r="B46" s="457"/>
      <c r="C46" s="356" t="s">
        <v>321</v>
      </c>
      <c r="D46" s="91">
        <f>'Sales By Region &amp; Outlet'!C68</f>
        <v>490627573.49579686</v>
      </c>
      <c r="E46" s="357">
        <f>'Sales By Region &amp; Outlet'!D68</f>
        <v>3361590.4655218124</v>
      </c>
      <c r="F46" s="103">
        <f>'Sales By Region &amp; Outlet'!E68</f>
        <v>6.898881889140512E-3</v>
      </c>
      <c r="G46" s="358">
        <f>'Sales By Region &amp; Outlet'!F68</f>
        <v>1207283689.6565146</v>
      </c>
      <c r="H46" s="373">
        <f>'Sales By Region &amp; Outlet'!G68</f>
        <v>23808411.162213087</v>
      </c>
      <c r="I46" s="143">
        <f>'Sales By Region &amp; Outlet'!H68</f>
        <v>2.0117370928528208E-2</v>
      </c>
      <c r="J46" s="361">
        <f>'Sales By Region &amp; Outlet'!I68</f>
        <v>121.48162473561115</v>
      </c>
      <c r="K46" s="100">
        <f>'Sales By Region &amp; Outlet'!J68</f>
        <v>-0.22755739941591457</v>
      </c>
    </row>
    <row r="47" spans="2:11" x14ac:dyDescent="0.25">
      <c r="B47" s="457"/>
      <c r="C47" s="356" t="s">
        <v>322</v>
      </c>
      <c r="D47" s="91">
        <f>'Sales By Region &amp; Outlet'!C69</f>
        <v>121039409.7559223</v>
      </c>
      <c r="E47" s="357">
        <f>'Sales By Region &amp; Outlet'!D69</f>
        <v>2881745.7324453592</v>
      </c>
      <c r="F47" s="103">
        <f>'Sales By Region &amp; Outlet'!E69</f>
        <v>2.4388987005301496E-2</v>
      </c>
      <c r="G47" s="358">
        <f>'Sales By Region &amp; Outlet'!F69</f>
        <v>304171376.99147087</v>
      </c>
      <c r="H47" s="373">
        <f>'Sales By Region &amp; Outlet'!G69</f>
        <v>8837292.2180274725</v>
      </c>
      <c r="I47" s="143">
        <f>'Sales By Region &amp; Outlet'!H69</f>
        <v>2.9923035212162299E-2</v>
      </c>
      <c r="J47" s="361">
        <f>'Sales By Region &amp; Outlet'!I69</f>
        <v>79.249199636986418</v>
      </c>
      <c r="K47" s="100">
        <f>'Sales By Region &amp; Outlet'!J69</f>
        <v>1.207162914954651</v>
      </c>
    </row>
    <row r="48" spans="2:11" x14ac:dyDescent="0.25">
      <c r="B48" s="457"/>
      <c r="C48" s="356" t="s">
        <v>323</v>
      </c>
      <c r="D48" s="91">
        <f>'Sales By Region &amp; Outlet'!C70</f>
        <v>189408176.39851826</v>
      </c>
      <c r="E48" s="357">
        <f>'Sales By Region &amp; Outlet'!D70</f>
        <v>6837658.7149577141</v>
      </c>
      <c r="F48" s="103">
        <f>'Sales By Region &amp; Outlet'!E70</f>
        <v>3.7452151649200294E-2</v>
      </c>
      <c r="G48" s="358">
        <f>'Sales By Region &amp; Outlet'!F70</f>
        <v>460050997.91924155</v>
      </c>
      <c r="H48" s="373">
        <f>'Sales By Region &amp; Outlet'!G70</f>
        <v>19074692.114067078</v>
      </c>
      <c r="I48" s="143">
        <f>'Sales By Region &amp; Outlet'!H70</f>
        <v>4.3255594150889302E-2</v>
      </c>
      <c r="J48" s="361">
        <f>'Sales By Region &amp; Outlet'!I70</f>
        <v>64.613315762356862</v>
      </c>
      <c r="K48" s="100">
        <f>'Sales By Region &amp; Outlet'!J70</f>
        <v>1.7854129118201101</v>
      </c>
    </row>
    <row r="49" spans="2:11" x14ac:dyDescent="0.25">
      <c r="B49" s="457"/>
      <c r="C49" s="356" t="s">
        <v>324</v>
      </c>
      <c r="D49" s="91">
        <f>'Sales By Region &amp; Outlet'!C71</f>
        <v>331854314.67704248</v>
      </c>
      <c r="E49" s="357">
        <f>'Sales By Region &amp; Outlet'!D71</f>
        <v>4307578.2862061858</v>
      </c>
      <c r="F49" s="103">
        <f>'Sales By Region &amp; Outlet'!E71</f>
        <v>1.3151034059048857E-2</v>
      </c>
      <c r="G49" s="358">
        <f>'Sales By Region &amp; Outlet'!F71</f>
        <v>812178923.58930159</v>
      </c>
      <c r="H49" s="373">
        <f>'Sales By Region &amp; Outlet'!G71</f>
        <v>19809352.144973636</v>
      </c>
      <c r="I49" s="143">
        <f>'Sales By Region &amp; Outlet'!H71</f>
        <v>2.5000142432104289E-2</v>
      </c>
      <c r="J49" s="361">
        <f>'Sales By Region &amp; Outlet'!I71</f>
        <v>101.73973285527902</v>
      </c>
      <c r="K49" s="100">
        <f>'Sales By Region &amp; Outlet'!J71</f>
        <v>0.43843444622382322</v>
      </c>
    </row>
    <row r="50" spans="2:11" ht="15" thickBot="1" x14ac:dyDescent="0.3">
      <c r="B50" s="458"/>
      <c r="C50" s="92" t="s">
        <v>325</v>
      </c>
      <c r="D50" s="97">
        <f>'Sales By Region &amp; Outlet'!C72</f>
        <v>297740243.13821274</v>
      </c>
      <c r="E50" s="98">
        <f>'Sales By Region &amp; Outlet'!D72</f>
        <v>-526216.67882829905</v>
      </c>
      <c r="F50" s="104">
        <f>'Sales By Region &amp; Outlet'!E72</f>
        <v>-1.7642502584805694E-3</v>
      </c>
      <c r="G50" s="364">
        <f>'Sales By Region &amp; Outlet'!F72</f>
        <v>738562565.01274979</v>
      </c>
      <c r="H50" s="374">
        <f>'Sales By Region &amp; Outlet'!G72</f>
        <v>12329751.19449389</v>
      </c>
      <c r="I50" s="144">
        <f>'Sales By Region &amp; Outlet'!H72</f>
        <v>1.6977683960145987E-2</v>
      </c>
      <c r="J50" s="127">
        <f>'Sales By Region &amp; Outlet'!I72</f>
        <v>112.81872999304612</v>
      </c>
      <c r="K50" s="101">
        <f>'Sales By Region &amp; Outlet'!J72</f>
        <v>-1.1922551514290376</v>
      </c>
    </row>
    <row r="51" spans="2:11" x14ac:dyDescent="0.25">
      <c r="B51" s="456" t="str">
        <f>'HOME PAGE'!H7</f>
        <v>YTD ENDING 11-30-2025</v>
      </c>
      <c r="C51" s="93" t="s">
        <v>318</v>
      </c>
      <c r="D51" s="89">
        <f>'Sales By Region &amp; Outlet'!C105</f>
        <v>222815173.50669923</v>
      </c>
      <c r="E51" s="90">
        <f>'Sales By Region &amp; Outlet'!D105</f>
        <v>-5920816.9259304702</v>
      </c>
      <c r="F51" s="105">
        <f>'Sales By Region &amp; Outlet'!E105</f>
        <v>-2.5884937979073066E-2</v>
      </c>
      <c r="G51" s="112">
        <f>'Sales By Region &amp; Outlet'!F105</f>
        <v>612809799.30492473</v>
      </c>
      <c r="H51" s="148">
        <f>'Sales By Region &amp; Outlet'!G105</f>
        <v>6565534.7342355251</v>
      </c>
      <c r="I51" s="145">
        <f>'Sales By Region &amp; Outlet'!H105</f>
        <v>1.0829850471055421E-2</v>
      </c>
      <c r="J51" s="120">
        <f>'Sales By Region &amp; Outlet'!I105</f>
        <v>88.17408333899877</v>
      </c>
      <c r="K51" s="99">
        <f>'Sales By Region &amp; Outlet'!J105</f>
        <v>-3.1180556520080245</v>
      </c>
    </row>
    <row r="52" spans="2:11" x14ac:dyDescent="0.25">
      <c r="B52" s="457"/>
      <c r="C52" s="356" t="s">
        <v>319</v>
      </c>
      <c r="D52" s="91">
        <f>'Sales By Region &amp; Outlet'!C106</f>
        <v>314730277.0347935</v>
      </c>
      <c r="E52" s="357">
        <f>'Sales By Region &amp; Outlet'!D106</f>
        <v>3583129.7656546831</v>
      </c>
      <c r="F52" s="362">
        <f>'Sales By Region &amp; Outlet'!E106</f>
        <v>1.1515868929228254E-2</v>
      </c>
      <c r="G52" s="114">
        <f>'Sales By Region &amp; Outlet'!F106</f>
        <v>748135490.08737385</v>
      </c>
      <c r="H52" s="149">
        <f>'Sales By Region &amp; Outlet'!G106</f>
        <v>22766166.672298789</v>
      </c>
      <c r="I52" s="375">
        <f>'Sales By Region &amp; Outlet'!H106</f>
        <v>3.1385621003538637E-2</v>
      </c>
      <c r="J52" s="361">
        <f>'Sales By Region &amp; Outlet'!I106</f>
        <v>103.65516025564277</v>
      </c>
      <c r="K52" s="100">
        <f>'Sales By Region &amp; Outlet'!J106</f>
        <v>0.30267724674477847</v>
      </c>
    </row>
    <row r="53" spans="2:11" x14ac:dyDescent="0.25">
      <c r="B53" s="457"/>
      <c r="C53" s="356" t="s">
        <v>320</v>
      </c>
      <c r="D53" s="91">
        <f>'Sales By Region &amp; Outlet'!C107</f>
        <v>287493125.82269758</v>
      </c>
      <c r="E53" s="357">
        <f>'Sales By Region &amp; Outlet'!D107</f>
        <v>4907583.7659562826</v>
      </c>
      <c r="F53" s="362">
        <f>'Sales By Region &amp; Outlet'!E107</f>
        <v>1.7366719225043979E-2</v>
      </c>
      <c r="G53" s="114">
        <f>'Sales By Region &amp; Outlet'!F107</f>
        <v>690803793.04120326</v>
      </c>
      <c r="H53" s="149">
        <f>'Sales By Region &amp; Outlet'!G107</f>
        <v>20628192.732070088</v>
      </c>
      <c r="I53" s="375">
        <f>'Sales By Region &amp; Outlet'!H107</f>
        <v>3.0780280157252642E-2</v>
      </c>
      <c r="J53" s="361">
        <f>'Sales By Region &amp; Outlet'!I107</f>
        <v>110.19256729815585</v>
      </c>
      <c r="K53" s="100">
        <f>'Sales By Region &amp; Outlet'!J107</f>
        <v>0.95363093670231081</v>
      </c>
    </row>
    <row r="54" spans="2:11" x14ac:dyDescent="0.25">
      <c r="B54" s="457"/>
      <c r="C54" s="356" t="s">
        <v>321</v>
      </c>
      <c r="D54" s="91">
        <f>'Sales By Region &amp; Outlet'!C108</f>
        <v>448331959.25650549</v>
      </c>
      <c r="E54" s="357">
        <f>'Sales By Region &amp; Outlet'!D108</f>
        <v>3031938.7531760335</v>
      </c>
      <c r="F54" s="362">
        <f>'Sales By Region &amp; Outlet'!E108</f>
        <v>6.8087550271140485E-3</v>
      </c>
      <c r="G54" s="114">
        <f>'Sales By Region &amp; Outlet'!F108</f>
        <v>1101695138.6318684</v>
      </c>
      <c r="H54" s="149">
        <f>'Sales By Region &amp; Outlet'!G108</f>
        <v>19588156.192986488</v>
      </c>
      <c r="I54" s="375">
        <f>'Sales By Region &amp; Outlet'!H108</f>
        <v>1.8101866553747001E-2</v>
      </c>
      <c r="J54" s="361">
        <f>'Sales By Region &amp; Outlet'!I108</f>
        <v>121.49879923575388</v>
      </c>
      <c r="K54" s="100">
        <f>'Sales By Region &amp; Outlet'!J108</f>
        <v>-0.21160094007764485</v>
      </c>
    </row>
    <row r="55" spans="2:11" x14ac:dyDescent="0.25">
      <c r="B55" s="457"/>
      <c r="C55" s="356" t="s">
        <v>322</v>
      </c>
      <c r="D55" s="91">
        <f>'Sales By Region &amp; Outlet'!C109</f>
        <v>110348150.62196516</v>
      </c>
      <c r="E55" s="357">
        <f>'Sales By Region &amp; Outlet'!D109</f>
        <v>2676262.7600730509</v>
      </c>
      <c r="F55" s="362">
        <f>'Sales By Region &amp; Outlet'!E109</f>
        <v>2.4855724304804823E-2</v>
      </c>
      <c r="G55" s="114">
        <f>'Sales By Region &amp; Outlet'!F109</f>
        <v>276940103.98235357</v>
      </c>
      <c r="H55" s="149">
        <f>'Sales By Region &amp; Outlet'!G109</f>
        <v>8044079.2846699953</v>
      </c>
      <c r="I55" s="375">
        <f>'Sales By Region &amp; Outlet'!H109</f>
        <v>2.99152034460675E-2</v>
      </c>
      <c r="J55" s="361">
        <f>'Sales By Region &amp; Outlet'!I109</f>
        <v>79.07638266079519</v>
      </c>
      <c r="K55" s="100">
        <f>'Sales By Region &amp; Outlet'!J109</f>
        <v>1.2571845859636568</v>
      </c>
    </row>
    <row r="56" spans="2:11" x14ac:dyDescent="0.25">
      <c r="B56" s="457"/>
      <c r="C56" s="356" t="s">
        <v>323</v>
      </c>
      <c r="D56" s="91">
        <f>'Sales By Region &amp; Outlet'!C110</f>
        <v>173301414.57088578</v>
      </c>
      <c r="E56" s="357">
        <f>'Sales By Region &amp; Outlet'!D110</f>
        <v>5838285.0392272472</v>
      </c>
      <c r="F56" s="362">
        <f>'Sales By Region &amp; Outlet'!E110</f>
        <v>3.4863107213839166E-2</v>
      </c>
      <c r="G56" s="114">
        <f>'Sales By Region &amp; Outlet'!F110</f>
        <v>420925097.36051679</v>
      </c>
      <c r="H56" s="149">
        <f>'Sales By Region &amp; Outlet'!G110</f>
        <v>16106546.938625515</v>
      </c>
      <c r="I56" s="375">
        <f>'Sales By Region &amp; Outlet'!H110</f>
        <v>3.9787077251869252E-2</v>
      </c>
      <c r="J56" s="361">
        <f>'Sales By Region &amp; Outlet'!I110</f>
        <v>64.705181672687843</v>
      </c>
      <c r="K56" s="100">
        <f>'Sales By Region &amp; Outlet'!J110</f>
        <v>1.6444734093203479</v>
      </c>
    </row>
    <row r="57" spans="2:11" x14ac:dyDescent="0.25">
      <c r="B57" s="457"/>
      <c r="C57" s="356" t="s">
        <v>324</v>
      </c>
      <c r="D57" s="91">
        <f>'Sales By Region &amp; Outlet'!C111</f>
        <v>303745189.31071138</v>
      </c>
      <c r="E57" s="357">
        <f>'Sales By Region &amp; Outlet'!D111</f>
        <v>4363202.0137694478</v>
      </c>
      <c r="F57" s="362">
        <f>'Sales By Region &amp; Outlet'!E111</f>
        <v>1.4574029831132783E-2</v>
      </c>
      <c r="G57" s="114">
        <f>'Sales By Region &amp; Outlet'!F111</f>
        <v>742335899.82102084</v>
      </c>
      <c r="H57" s="149">
        <f>'Sales By Region &amp; Outlet'!G111</f>
        <v>16698109.478779316</v>
      </c>
      <c r="I57" s="375">
        <f>'Sales By Region &amp; Outlet'!H111</f>
        <v>2.3011631561944672E-2</v>
      </c>
      <c r="J57" s="361">
        <f>'Sales By Region &amp; Outlet'!I111</f>
        <v>101.92158771566974</v>
      </c>
      <c r="K57" s="100">
        <f>'Sales By Region &amp; Outlet'!J111</f>
        <v>0.60393331451206222</v>
      </c>
    </row>
    <row r="58" spans="2:11" ht="15" thickBot="1" x14ac:dyDescent="0.3">
      <c r="B58" s="458"/>
      <c r="C58" s="92" t="s">
        <v>325</v>
      </c>
      <c r="D58" s="97">
        <f>'Sales By Region &amp; Outlet'!C112</f>
        <v>271990099.31933624</v>
      </c>
      <c r="E58" s="98">
        <f>'Sales By Region &amp; Outlet'!D112</f>
        <v>-373530.80073195696</v>
      </c>
      <c r="F58" s="106">
        <f>'Sales By Region &amp; Outlet'!E112</f>
        <v>-1.3714415561552416E-3</v>
      </c>
      <c r="G58" s="115">
        <f>'Sales By Region &amp; Outlet'!F112</f>
        <v>673628793.36466992</v>
      </c>
      <c r="H58" s="150">
        <f>'Sales By Region &amp; Outlet'!G112</f>
        <v>10027182.376182437</v>
      </c>
      <c r="I58" s="146">
        <f>'Sales By Region &amp; Outlet'!H112</f>
        <v>1.511024417382916E-2</v>
      </c>
      <c r="J58" s="127">
        <f>'Sales By Region &amp; Outlet'!I112</f>
        <v>112.80034064758331</v>
      </c>
      <c r="K58" s="101">
        <f>'Sales By Region &amp; Outlet'!J112</f>
        <v>-1.1220571918043589</v>
      </c>
    </row>
    <row r="62" spans="2:11" ht="23.5" x14ac:dyDescent="0.25">
      <c r="B62" s="447" t="s">
        <v>250</v>
      </c>
      <c r="C62" s="447"/>
      <c r="D62" s="447"/>
      <c r="E62" s="447"/>
      <c r="F62" s="447"/>
      <c r="G62" s="447"/>
      <c r="H62" s="447"/>
      <c r="I62" s="447"/>
      <c r="J62" s="447"/>
      <c r="K62" s="447"/>
    </row>
    <row r="63" spans="2:11" ht="15" thickBot="1" x14ac:dyDescent="0.3">
      <c r="B63" s="459" t="s">
        <v>326</v>
      </c>
      <c r="C63" s="459"/>
      <c r="D63" s="459"/>
      <c r="E63" s="459"/>
      <c r="F63" s="459"/>
      <c r="G63" s="459"/>
      <c r="H63" s="459"/>
      <c r="I63" s="459"/>
      <c r="J63" s="459"/>
      <c r="K63" s="459"/>
    </row>
    <row r="64" spans="2:11" ht="32.5" customHeight="1" x14ac:dyDescent="0.25">
      <c r="C64" s="460"/>
      <c r="D64" s="461" t="s">
        <v>263</v>
      </c>
      <c r="E64" s="462"/>
      <c r="F64" s="463"/>
      <c r="G64" s="464" t="s">
        <v>266</v>
      </c>
      <c r="H64" s="462"/>
      <c r="I64" s="465"/>
      <c r="J64" s="466" t="s">
        <v>299</v>
      </c>
      <c r="K64" s="467"/>
    </row>
    <row r="65" spans="2:11" ht="33" customHeight="1" thickBot="1" x14ac:dyDescent="0.3">
      <c r="C65" s="460"/>
      <c r="D65" s="351" t="s">
        <v>268</v>
      </c>
      <c r="E65" s="352" t="s">
        <v>269</v>
      </c>
      <c r="F65" s="353" t="s">
        <v>270</v>
      </c>
      <c r="G65" s="354" t="s">
        <v>268</v>
      </c>
      <c r="H65" s="352" t="s">
        <v>269</v>
      </c>
      <c r="I65" s="355" t="s">
        <v>270</v>
      </c>
      <c r="J65" s="351" t="s">
        <v>268</v>
      </c>
      <c r="K65" s="353" t="s">
        <v>300</v>
      </c>
    </row>
    <row r="66" spans="2:11" x14ac:dyDescent="0.25">
      <c r="B66" s="456" t="str">
        <f>'HOME PAGE'!H5</f>
        <v>4 WEEKS ENDING 11-30-2025</v>
      </c>
      <c r="C66" s="88" t="s">
        <v>327</v>
      </c>
      <c r="D66" s="89">
        <f>'Sales By Region &amp; Outlet'!C33</f>
        <v>68836.260474081646</v>
      </c>
      <c r="E66" s="90">
        <f>'Sales By Region &amp; Outlet'!D33</f>
        <v>1975.4964159572264</v>
      </c>
      <c r="F66" s="105">
        <f>'Sales By Region &amp; Outlet'!E33</f>
        <v>2.9546422984934151E-2</v>
      </c>
      <c r="G66" s="107">
        <f>'Sales By Region &amp; Outlet'!F33</f>
        <v>285918.77574244858</v>
      </c>
      <c r="H66" s="108">
        <f>'Sales By Region &amp; Outlet'!G33</f>
        <v>19584.465919327457</v>
      </c>
      <c r="I66" s="102">
        <f>'Sales By Region &amp; Outlet'!H33</f>
        <v>7.3533394673536284E-2</v>
      </c>
      <c r="J66" s="117">
        <f>'Sales By Region &amp; Outlet'!I33</f>
        <v>22.580988314641605</v>
      </c>
      <c r="K66" s="99">
        <f>'Sales By Region &amp; Outlet'!J33</f>
        <v>1.6159203164397624</v>
      </c>
    </row>
    <row r="67" spans="2:11" x14ac:dyDescent="0.25">
      <c r="B67" s="457"/>
      <c r="C67" s="356" t="s">
        <v>328</v>
      </c>
      <c r="D67" s="91">
        <f>'Sales By Region &amp; Outlet'!C34</f>
        <v>96853.610708895969</v>
      </c>
      <c r="E67" s="357">
        <f>'Sales By Region &amp; Outlet'!D34</f>
        <v>-15070.667238833688</v>
      </c>
      <c r="F67" s="362">
        <f>'Sales By Region &amp; Outlet'!E34</f>
        <v>-0.1346505647851659</v>
      </c>
      <c r="G67" s="109">
        <f>'Sales By Region &amp; Outlet'!F34</f>
        <v>382482.93962466123</v>
      </c>
      <c r="H67" s="376">
        <f>'Sales By Region &amp; Outlet'!G34</f>
        <v>-46077.80067155807</v>
      </c>
      <c r="I67" s="103">
        <f>'Sales By Region &amp; Outlet'!H34</f>
        <v>-0.10751754964700989</v>
      </c>
      <c r="J67" s="363">
        <f>'Sales By Region &amp; Outlet'!I34</f>
        <v>26.442207268525497</v>
      </c>
      <c r="K67" s="100">
        <f>'Sales By Region &amp; Outlet'!J34</f>
        <v>-2.7660371336072984</v>
      </c>
    </row>
    <row r="68" spans="2:11" x14ac:dyDescent="0.25">
      <c r="B68" s="457"/>
      <c r="C68" s="356" t="s">
        <v>329</v>
      </c>
      <c r="D68" s="91">
        <f>'Sales By Region &amp; Outlet'!C35</f>
        <v>188599.55530067146</v>
      </c>
      <c r="E68" s="357">
        <f>'Sales By Region &amp; Outlet'!D35</f>
        <v>-35263.837262520217</v>
      </c>
      <c r="F68" s="362">
        <f>'Sales By Region &amp; Outlet'!E35</f>
        <v>-0.15752391160857626</v>
      </c>
      <c r="G68" s="109">
        <f>'Sales By Region &amp; Outlet'!F35</f>
        <v>466008.69735597254</v>
      </c>
      <c r="H68" s="376">
        <f>'Sales By Region &amp; Outlet'!G35</f>
        <v>-65136.006065998168</v>
      </c>
      <c r="I68" s="103">
        <f>'Sales By Region &amp; Outlet'!H35</f>
        <v>-0.12263325915960518</v>
      </c>
      <c r="J68" s="363">
        <f>'Sales By Region &amp; Outlet'!I35</f>
        <v>59.923198557649179</v>
      </c>
      <c r="K68" s="100">
        <f>'Sales By Region &amp; Outlet'!J35</f>
        <v>-8.0654904459926016</v>
      </c>
    </row>
    <row r="69" spans="2:11" x14ac:dyDescent="0.25">
      <c r="B69" s="457"/>
      <c r="C69" s="356" t="s">
        <v>330</v>
      </c>
      <c r="D69" s="91">
        <f>'Sales By Region &amp; Outlet'!C36</f>
        <v>1701029.7732644081</v>
      </c>
      <c r="E69" s="357">
        <f>'Sales By Region &amp; Outlet'!D36</f>
        <v>-158423.28530708817</v>
      </c>
      <c r="F69" s="362">
        <f>'Sales By Region &amp; Outlet'!E36</f>
        <v>-8.5198862416454357E-2</v>
      </c>
      <c r="G69" s="109">
        <f>'Sales By Region &amp; Outlet'!F36</f>
        <v>4307256.4780024234</v>
      </c>
      <c r="H69" s="376">
        <f>'Sales By Region &amp; Outlet'!G36</f>
        <v>-340917.42894806433</v>
      </c>
      <c r="I69" s="103">
        <f>'Sales By Region &amp; Outlet'!H36</f>
        <v>-7.3344379055672843E-2</v>
      </c>
      <c r="J69" s="363">
        <f>'Sales By Region &amp; Outlet'!I36</f>
        <v>382.13224725064578</v>
      </c>
      <c r="K69" s="100">
        <f>'Sales By Region &amp; Outlet'!J36</f>
        <v>-17.155750344951059</v>
      </c>
    </row>
    <row r="70" spans="2:11" x14ac:dyDescent="0.25">
      <c r="B70" s="457"/>
      <c r="C70" s="356" t="s">
        <v>331</v>
      </c>
      <c r="D70" s="91">
        <f>'Sales By Region &amp; Outlet'!C37</f>
        <v>86074.801765858298</v>
      </c>
      <c r="E70" s="357">
        <f>'Sales By Region &amp; Outlet'!D37</f>
        <v>-23011.97239212635</v>
      </c>
      <c r="F70" s="362">
        <f>'Sales By Region &amp; Outlet'!E37</f>
        <v>-0.21095107605619834</v>
      </c>
      <c r="G70" s="109">
        <f>'Sales By Region &amp; Outlet'!F37</f>
        <v>336381.04102354526</v>
      </c>
      <c r="H70" s="376">
        <f>'Sales By Region &amp; Outlet'!G37</f>
        <v>-76381.8719836378</v>
      </c>
      <c r="I70" s="103">
        <f>'Sales By Region &amp; Outlet'!H37</f>
        <v>-0.18505022999076609</v>
      </c>
      <c r="J70" s="363">
        <f>'Sales By Region &amp; Outlet'!I37</f>
        <v>51.131349178372574</v>
      </c>
      <c r="K70" s="100">
        <f>'Sales By Region &amp; Outlet'!J37</f>
        <v>-10.8102742876397</v>
      </c>
    </row>
    <row r="71" spans="2:11" x14ac:dyDescent="0.25">
      <c r="B71" s="457"/>
      <c r="C71" s="356" t="s">
        <v>332</v>
      </c>
      <c r="D71" s="91">
        <f>'Sales By Region &amp; Outlet'!C38</f>
        <v>146587.04079344627</v>
      </c>
      <c r="E71" s="357">
        <f>'Sales By Region &amp; Outlet'!D38</f>
        <v>102022.95373275908</v>
      </c>
      <c r="F71" s="362">
        <f>'Sales By Region &amp; Outlet'!E38</f>
        <v>2.2893536132317629</v>
      </c>
      <c r="G71" s="109">
        <f>'Sales By Region &amp; Outlet'!F38</f>
        <v>149852.74745401621</v>
      </c>
      <c r="H71" s="376">
        <f>'Sales By Region &amp; Outlet'!G38</f>
        <v>-15341.91110628235</v>
      </c>
      <c r="I71" s="103">
        <f>'Sales By Region &amp; Outlet'!H38</f>
        <v>-9.2871714134039746E-2</v>
      </c>
      <c r="J71" s="363">
        <f>'Sales By Region &amp; Outlet'!I38</f>
        <v>45.369293542781854</v>
      </c>
      <c r="K71" s="100">
        <f>'Sales By Region &amp; Outlet'!J38</f>
        <v>32.185186619434972</v>
      </c>
    </row>
    <row r="72" spans="2:11" x14ac:dyDescent="0.25">
      <c r="B72" s="457"/>
      <c r="C72" s="356" t="s">
        <v>333</v>
      </c>
      <c r="D72" s="91">
        <f>'Sales By Region &amp; Outlet'!C39</f>
        <v>119610.4715433174</v>
      </c>
      <c r="E72" s="357">
        <f>'Sales By Region &amp; Outlet'!D39</f>
        <v>22688.285079729103</v>
      </c>
      <c r="F72" s="362">
        <f>'Sales By Region &amp; Outlet'!E39</f>
        <v>0.23408763161005072</v>
      </c>
      <c r="G72" s="109">
        <f>'Sales By Region &amp; Outlet'!F39</f>
        <v>325335.42536901234</v>
      </c>
      <c r="H72" s="376">
        <f>'Sales By Region &amp; Outlet'!G39</f>
        <v>34987.025899702858</v>
      </c>
      <c r="I72" s="103">
        <f>'Sales By Region &amp; Outlet'!H39</f>
        <v>0.12050015072806031</v>
      </c>
      <c r="J72" s="363">
        <f>'Sales By Region &amp; Outlet'!I39</f>
        <v>33.270203743377543</v>
      </c>
      <c r="K72" s="100">
        <f>'Sales By Region &amp; Outlet'!J39</f>
        <v>7.5005416356429571</v>
      </c>
    </row>
    <row r="73" spans="2:11" ht="15" thickBot="1" x14ac:dyDescent="0.3">
      <c r="B73" s="458"/>
      <c r="C73" s="92" t="s">
        <v>334</v>
      </c>
      <c r="D73" s="370">
        <f>'Sales By Region &amp; Outlet'!C40</f>
        <v>165241.27702980203</v>
      </c>
      <c r="E73" s="371">
        <f>'Sales By Region &amp; Outlet'!D40</f>
        <v>-13695.209074553684</v>
      </c>
      <c r="F73" s="377">
        <f>'Sales By Region &amp; Outlet'!E40</f>
        <v>-7.65367051332764E-2</v>
      </c>
      <c r="G73" s="378">
        <f>'Sales By Region &amp; Outlet'!F40</f>
        <v>629305.9441161179</v>
      </c>
      <c r="H73" s="379">
        <f>'Sales By Region &amp; Outlet'!G40</f>
        <v>-32921.203957877937</v>
      </c>
      <c r="I73" s="372">
        <f>'Sales By Region &amp; Outlet'!H40</f>
        <v>-4.9712857670702729E-2</v>
      </c>
      <c r="J73" s="380">
        <f>'Sales By Region &amp; Outlet'!I40</f>
        <v>56.807456436843204</v>
      </c>
      <c r="K73" s="368">
        <f>'Sales By Region &amp; Outlet'!J40</f>
        <v>-1.9935784128766301</v>
      </c>
    </row>
    <row r="74" spans="2:11" x14ac:dyDescent="0.25">
      <c r="B74" s="456" t="str">
        <f>'HOME PAGE'!H6</f>
        <v>LATEST 52 WEEKS ENDING 11-30-2025</v>
      </c>
      <c r="C74" s="88" t="s">
        <v>327</v>
      </c>
      <c r="D74" s="89">
        <f>'Sales By Region &amp; Outlet'!C73</f>
        <v>855220.91373953293</v>
      </c>
      <c r="E74" s="90">
        <f>'Sales By Region &amp; Outlet'!D73</f>
        <v>20613.150367022143</v>
      </c>
      <c r="F74" s="105">
        <f>'Sales By Region &amp; Outlet'!E73</f>
        <v>2.4698009378354976E-2</v>
      </c>
      <c r="G74" s="107">
        <f>'Sales By Region &amp; Outlet'!F73</f>
        <v>3368689.4381150622</v>
      </c>
      <c r="H74" s="108">
        <f>'Sales By Region &amp; Outlet'!G73</f>
        <v>170337.56004387047</v>
      </c>
      <c r="I74" s="102">
        <f>'Sales By Region &amp; Outlet'!H73</f>
        <v>5.3257917370428544E-2</v>
      </c>
      <c r="J74" s="117">
        <f>'Sales By Region &amp; Outlet'!I73</f>
        <v>22.250437768469773</v>
      </c>
      <c r="K74" s="99">
        <f>'Sales By Region &amp; Outlet'!J73</f>
        <v>1.7942098548664553</v>
      </c>
    </row>
    <row r="75" spans="2:11" x14ac:dyDescent="0.25">
      <c r="B75" s="457"/>
      <c r="C75" s="356" t="s">
        <v>328</v>
      </c>
      <c r="D75" s="91">
        <f>'Sales By Region &amp; Outlet'!C74</f>
        <v>1244088.9827894676</v>
      </c>
      <c r="E75" s="357">
        <f>'Sales By Region &amp; Outlet'!D74</f>
        <v>-179611.51091570547</v>
      </c>
      <c r="F75" s="362">
        <f>'Sales By Region &amp; Outlet'!E74</f>
        <v>-0.12615821354972453</v>
      </c>
      <c r="G75" s="109">
        <f>'Sales By Region &amp; Outlet'!F74</f>
        <v>4697302.5184288882</v>
      </c>
      <c r="H75" s="376">
        <f>'Sales By Region &amp; Outlet'!G74</f>
        <v>-531128.86609799135</v>
      </c>
      <c r="I75" s="103">
        <f>'Sales By Region &amp; Outlet'!H74</f>
        <v>-0.10158474445506244</v>
      </c>
      <c r="J75" s="363">
        <f>'Sales By Region &amp; Outlet'!I74</f>
        <v>26.938158504596</v>
      </c>
      <c r="K75" s="100">
        <f>'Sales By Region &amp; Outlet'!J74</f>
        <v>-2.1032704638122617</v>
      </c>
    </row>
    <row r="76" spans="2:11" x14ac:dyDescent="0.25">
      <c r="B76" s="457"/>
      <c r="C76" s="356" t="s">
        <v>329</v>
      </c>
      <c r="D76" s="91">
        <f>'Sales By Region &amp; Outlet'!C75</f>
        <v>2473777.8393809521</v>
      </c>
      <c r="E76" s="357">
        <f>'Sales By Region &amp; Outlet'!D75</f>
        <v>-238739.47110855067</v>
      </c>
      <c r="F76" s="362">
        <f>'Sales By Region &amp; Outlet'!E75</f>
        <v>-8.8013989877715318E-2</v>
      </c>
      <c r="G76" s="109">
        <f>'Sales By Region &amp; Outlet'!F75</f>
        <v>5921727.1725044893</v>
      </c>
      <c r="H76" s="376">
        <f>'Sales By Region &amp; Outlet'!G75</f>
        <v>-384963.04926227778</v>
      </c>
      <c r="I76" s="103">
        <f>'Sales By Region &amp; Outlet'!H75</f>
        <v>-6.1040424648355976E-2</v>
      </c>
      <c r="J76" s="363">
        <f>'Sales By Region &amp; Outlet'!I75</f>
        <v>62.337529653636473</v>
      </c>
      <c r="K76" s="100">
        <f>'Sales By Region &amp; Outlet'!J75</f>
        <v>-2.0563064417634891</v>
      </c>
    </row>
    <row r="77" spans="2:11" x14ac:dyDescent="0.25">
      <c r="B77" s="457"/>
      <c r="C77" s="356" t="s">
        <v>330</v>
      </c>
      <c r="D77" s="91">
        <f>'Sales By Region &amp; Outlet'!C76</f>
        <v>22455657.794910818</v>
      </c>
      <c r="E77" s="357">
        <f>'Sales By Region &amp; Outlet'!D76</f>
        <v>-1645535.9467784353</v>
      </c>
      <c r="F77" s="362">
        <f>'Sales By Region &amp; Outlet'!E76</f>
        <v>-6.8276117955603788E-2</v>
      </c>
      <c r="G77" s="109">
        <f>'Sales By Region &amp; Outlet'!F76</f>
        <v>55235377.785094462</v>
      </c>
      <c r="H77" s="376">
        <f>'Sales By Region &amp; Outlet'!G76</f>
        <v>-3311720.5707106739</v>
      </c>
      <c r="I77" s="103">
        <f>'Sales By Region &amp; Outlet'!H76</f>
        <v>-5.6565067504875007E-2</v>
      </c>
      <c r="J77" s="363">
        <f>'Sales By Region &amp; Outlet'!I76</f>
        <v>400.09407978142423</v>
      </c>
      <c r="K77" s="100">
        <f>'Sales By Region &amp; Outlet'!J76</f>
        <v>-4.4424865899379711</v>
      </c>
    </row>
    <row r="78" spans="2:11" x14ac:dyDescent="0.25">
      <c r="B78" s="457"/>
      <c r="C78" s="356" t="s">
        <v>331</v>
      </c>
      <c r="D78" s="91">
        <f>'Sales By Region &amp; Outlet'!C77</f>
        <v>1203178.1345182227</v>
      </c>
      <c r="E78" s="357">
        <f>'Sales By Region &amp; Outlet'!D77</f>
        <v>-97251.423739264486</v>
      </c>
      <c r="F78" s="362">
        <f>'Sales By Region &amp; Outlet'!E77</f>
        <v>-7.4784076632014349E-2</v>
      </c>
      <c r="G78" s="109">
        <f>'Sales By Region &amp; Outlet'!F77</f>
        <v>4447214.4902054565</v>
      </c>
      <c r="H78" s="376">
        <f>'Sales By Region &amp; Outlet'!G77</f>
        <v>-263290.72926580533</v>
      </c>
      <c r="I78" s="103">
        <f>'Sales By Region &amp; Outlet'!H77</f>
        <v>-5.5894371622277665E-2</v>
      </c>
      <c r="J78" s="363">
        <f>'Sales By Region &amp; Outlet'!I77</f>
        <v>56.685988277991029</v>
      </c>
      <c r="K78" s="100">
        <f>'Sales By Region &amp; Outlet'!J77</f>
        <v>-1.0325747640112084</v>
      </c>
    </row>
    <row r="79" spans="2:11" x14ac:dyDescent="0.25">
      <c r="B79" s="457"/>
      <c r="C79" s="356" t="s">
        <v>332</v>
      </c>
      <c r="D79" s="91">
        <f>'Sales By Region &amp; Outlet'!C78</f>
        <v>717174.42037082941</v>
      </c>
      <c r="E79" s="357">
        <f>'Sales By Region &amp; Outlet'!D78</f>
        <v>97183.634355859132</v>
      </c>
      <c r="F79" s="362">
        <f>'Sales By Region &amp; Outlet'!E78</f>
        <v>0.15675012685351833</v>
      </c>
      <c r="G79" s="109">
        <f>'Sales By Region &amp; Outlet'!F78</f>
        <v>1691817.3461369418</v>
      </c>
      <c r="H79" s="376">
        <f>'Sales By Region &amp; Outlet'!G78</f>
        <v>-498688.82245869865</v>
      </c>
      <c r="I79" s="103">
        <f>'Sales By Region &amp; Outlet'!H78</f>
        <v>-0.22765917284698356</v>
      </c>
      <c r="J79" s="363">
        <f>'Sales By Region &amp; Outlet'!I78</f>
        <v>17.604585367749394</v>
      </c>
      <c r="K79" s="100">
        <f>'Sales By Region &amp; Outlet'!J78</f>
        <v>3.2672273111614505</v>
      </c>
    </row>
    <row r="80" spans="2:11" x14ac:dyDescent="0.25">
      <c r="B80" s="457"/>
      <c r="C80" s="356" t="s">
        <v>333</v>
      </c>
      <c r="D80" s="91">
        <f>'Sales By Region &amp; Outlet'!C79</f>
        <v>1330329.7240609666</v>
      </c>
      <c r="E80" s="357">
        <f>'Sales By Region &amp; Outlet'!D79</f>
        <v>136834.4582585399</v>
      </c>
      <c r="F80" s="362">
        <f>'Sales By Region &amp; Outlet'!E79</f>
        <v>0.11465018938851133</v>
      </c>
      <c r="G80" s="109">
        <f>'Sales By Region &amp; Outlet'!F79</f>
        <v>3639394.790463578</v>
      </c>
      <c r="H80" s="376">
        <f>'Sales By Region &amp; Outlet'!G79</f>
        <v>172759.27535601938</v>
      </c>
      <c r="I80" s="103">
        <f>'Sales By Region &amp; Outlet'!H79</f>
        <v>4.9834854170026359E-2</v>
      </c>
      <c r="J80" s="363">
        <f>'Sales By Region &amp; Outlet'!I79</f>
        <v>29.348108994674266</v>
      </c>
      <c r="K80" s="100">
        <f>'Sales By Region &amp; Outlet'!J79</f>
        <v>4.5439551998653336</v>
      </c>
    </row>
    <row r="81" spans="2:11" ht="15" thickBot="1" x14ac:dyDescent="0.3">
      <c r="B81" s="458"/>
      <c r="C81" s="92" t="s">
        <v>334</v>
      </c>
      <c r="D81" s="97">
        <f>'Sales By Region &amp; Outlet'!C80</f>
        <v>2160284.320345806</v>
      </c>
      <c r="E81" s="98">
        <f>'Sales By Region &amp; Outlet'!D80</f>
        <v>-88306.453808036633</v>
      </c>
      <c r="F81" s="106">
        <f>'Sales By Region &amp; Outlet'!E80</f>
        <v>-3.9271909688087574E-2</v>
      </c>
      <c r="G81" s="110">
        <f>'Sales By Region &amp; Outlet'!F80</f>
        <v>7839318.6798999785</v>
      </c>
      <c r="H81" s="111">
        <f>'Sales By Region &amp; Outlet'!G80</f>
        <v>-166874.33865197096</v>
      </c>
      <c r="I81" s="104">
        <f>'Sales By Region &amp; Outlet'!H80</f>
        <v>-2.0843157074191161E-2</v>
      </c>
      <c r="J81" s="118">
        <f>'Sales By Region &amp; Outlet'!I80</f>
        <v>58.902304364229607</v>
      </c>
      <c r="K81" s="101">
        <f>'Sales By Region &amp; Outlet'!J80</f>
        <v>1.1439670447023644</v>
      </c>
    </row>
    <row r="82" spans="2:11" x14ac:dyDescent="0.25">
      <c r="B82" s="456" t="str">
        <f>'HOME PAGE'!H7</f>
        <v>YTD ENDING 11-30-2025</v>
      </c>
      <c r="C82" s="93" t="s">
        <v>327</v>
      </c>
      <c r="D82" s="95">
        <f>'Sales By Region &amp; Outlet'!C113</f>
        <v>778391.1883142658</v>
      </c>
      <c r="E82" s="96">
        <f>'Sales By Region &amp; Outlet'!D113</f>
        <v>15245.643856002833</v>
      </c>
      <c r="F82" s="135">
        <f>'Sales By Region &amp; Outlet'!E113</f>
        <v>1.9977373866246335E-2</v>
      </c>
      <c r="G82" s="132">
        <f>'Sales By Region &amp; Outlet'!F113</f>
        <v>3070279.7288749767</v>
      </c>
      <c r="H82" s="128">
        <f>'Sales By Region &amp; Outlet'!G113</f>
        <v>149433.53054362349</v>
      </c>
      <c r="I82" s="134">
        <f>'Sales By Region &amp; Outlet'!H113</f>
        <v>5.1161040464572628E-2</v>
      </c>
      <c r="J82" s="136">
        <f>'Sales By Region &amp; Outlet'!I113</f>
        <v>22.208382379491809</v>
      </c>
      <c r="K82" s="126">
        <f>'Sales By Region &amp; Outlet'!J113</f>
        <v>1.8046070090854904</v>
      </c>
    </row>
    <row r="83" spans="2:11" x14ac:dyDescent="0.25">
      <c r="B83" s="457"/>
      <c r="C83" s="356" t="s">
        <v>328</v>
      </c>
      <c r="D83" s="91">
        <f>'Sales By Region &amp; Outlet'!C114</f>
        <v>1135005.1185957203</v>
      </c>
      <c r="E83" s="357">
        <f>'Sales By Region &amp; Outlet'!D114</f>
        <v>-168544.5476673441</v>
      </c>
      <c r="F83" s="362">
        <f>'Sales By Region &amp; Outlet'!E114</f>
        <v>-0.12929660605147267</v>
      </c>
      <c r="G83" s="109">
        <f>'Sales By Region &amp; Outlet'!F114</f>
        <v>4299731.270309926</v>
      </c>
      <c r="H83" s="376">
        <f>'Sales By Region &amp; Outlet'!G114</f>
        <v>-493528.58019072842</v>
      </c>
      <c r="I83" s="103">
        <f>'Sales By Region &amp; Outlet'!H114</f>
        <v>-0.10296303467444594</v>
      </c>
      <c r="J83" s="363">
        <f>'Sales By Region &amp; Outlet'!I114</f>
        <v>26.950886069705948</v>
      </c>
      <c r="K83" s="100">
        <f>'Sales By Region &amp; Outlet'!J114</f>
        <v>-2.0550547104637324</v>
      </c>
    </row>
    <row r="84" spans="2:11" x14ac:dyDescent="0.25">
      <c r="B84" s="457"/>
      <c r="C84" s="356" t="s">
        <v>329</v>
      </c>
      <c r="D84" s="91">
        <f>'Sales By Region &amp; Outlet'!C115</f>
        <v>2242710.8795333463</v>
      </c>
      <c r="E84" s="357">
        <f>'Sales By Region &amp; Outlet'!D115</f>
        <v>-273121.34121275321</v>
      </c>
      <c r="F84" s="362">
        <f>'Sales By Region &amp; Outlet'!E115</f>
        <v>-0.10856103159842506</v>
      </c>
      <c r="G84" s="109">
        <f>'Sales By Region &amp; Outlet'!F115</f>
        <v>5366186.7958147069</v>
      </c>
      <c r="H84" s="376">
        <f>'Sales By Region &amp; Outlet'!G115</f>
        <v>-467875.18375066575</v>
      </c>
      <c r="I84" s="103">
        <f>'Sales By Region &amp; Outlet'!H115</f>
        <v>-8.0197156867627517E-2</v>
      </c>
      <c r="J84" s="363">
        <f>'Sales By Region &amp; Outlet'!I115</f>
        <v>61.975630140223203</v>
      </c>
      <c r="K84" s="100">
        <f>'Sales By Region &amp; Outlet'!J115</f>
        <v>-3.1742290459490334</v>
      </c>
    </row>
    <row r="85" spans="2:11" x14ac:dyDescent="0.25">
      <c r="B85" s="457"/>
      <c r="C85" s="356" t="s">
        <v>330</v>
      </c>
      <c r="D85" s="91">
        <f>'Sales By Region &amp; Outlet'!C116</f>
        <v>20501239.916234255</v>
      </c>
      <c r="E85" s="357">
        <f>'Sales By Region &amp; Outlet'!D116</f>
        <v>-1571895.1544505283</v>
      </c>
      <c r="F85" s="362">
        <f>'Sales By Region &amp; Outlet'!E116</f>
        <v>-7.1213044699669964E-2</v>
      </c>
      <c r="G85" s="109">
        <f>'Sales By Region &amp; Outlet'!F116</f>
        <v>50387246.965572566</v>
      </c>
      <c r="H85" s="376">
        <f>'Sales By Region &amp; Outlet'!G116</f>
        <v>-3243762.0810543299</v>
      </c>
      <c r="I85" s="103">
        <f>'Sales By Region &amp; Outlet'!H116</f>
        <v>-6.0482958249661073E-2</v>
      </c>
      <c r="J85" s="363">
        <f>'Sales By Region &amp; Outlet'!I116</f>
        <v>400.56706650533897</v>
      </c>
      <c r="K85" s="100">
        <f>'Sales By Region &amp; Outlet'!J116</f>
        <v>-3.583580065158003</v>
      </c>
    </row>
    <row r="86" spans="2:11" x14ac:dyDescent="0.25">
      <c r="B86" s="457"/>
      <c r="C86" s="356" t="s">
        <v>331</v>
      </c>
      <c r="D86" s="91">
        <f>'Sales By Region &amp; Outlet'!C117</f>
        <v>1090866.0505564164</v>
      </c>
      <c r="E86" s="357">
        <f>'Sales By Region &amp; Outlet'!D117</f>
        <v>-106286.45726698311</v>
      </c>
      <c r="F86" s="362">
        <f>'Sales By Region &amp; Outlet'!E117</f>
        <v>-8.8782721142377785E-2</v>
      </c>
      <c r="G86" s="109">
        <f>'Sales By Region &amp; Outlet'!F117</f>
        <v>4035333.7870758991</v>
      </c>
      <c r="H86" s="376">
        <f>'Sales By Region &amp; Outlet'!G117</f>
        <v>-315646.91919740429</v>
      </c>
      <c r="I86" s="103">
        <f>'Sales By Region &amp; Outlet'!H117</f>
        <v>-7.2546154650214897E-2</v>
      </c>
      <c r="J86" s="363">
        <f>'Sales By Region &amp; Outlet'!I117</f>
        <v>56.360649081870875</v>
      </c>
      <c r="K86" s="100">
        <f>'Sales By Region &amp; Outlet'!J117</f>
        <v>-1.6006598841530604</v>
      </c>
    </row>
    <row r="87" spans="2:11" x14ac:dyDescent="0.25">
      <c r="B87" s="457"/>
      <c r="C87" s="356" t="s">
        <v>332</v>
      </c>
      <c r="D87" s="91">
        <f>'Sales By Region &amp; Outlet'!C118</f>
        <v>666993.0725742681</v>
      </c>
      <c r="E87" s="357">
        <f>'Sales By Region &amp; Outlet'!D118</f>
        <v>114051.30494336807</v>
      </c>
      <c r="F87" s="362">
        <f>'Sales By Region &amp; Outlet'!E118</f>
        <v>0.20626277778223412</v>
      </c>
      <c r="G87" s="109">
        <f>'Sales By Region &amp; Outlet'!F118</f>
        <v>1495428.1031165761</v>
      </c>
      <c r="H87" s="376">
        <f>'Sales By Region &amp; Outlet'!G118</f>
        <v>-461368.16347868298</v>
      </c>
      <c r="I87" s="103">
        <f>'Sales By Region &amp; Outlet'!H118</f>
        <v>-0.23577731180029471</v>
      </c>
      <c r="J87" s="363">
        <f>'Sales By Region &amp; Outlet'!I118</f>
        <v>17.954821887199177</v>
      </c>
      <c r="K87" s="100">
        <f>'Sales By Region &amp; Outlet'!J118</f>
        <v>4.0064563686226808</v>
      </c>
    </row>
    <row r="88" spans="2:11" x14ac:dyDescent="0.25">
      <c r="B88" s="457"/>
      <c r="C88" s="356" t="s">
        <v>333</v>
      </c>
      <c r="D88" s="91">
        <f>'Sales By Region &amp; Outlet'!C119</f>
        <v>1194532.5245115862</v>
      </c>
      <c r="E88" s="357">
        <f>'Sales By Region &amp; Outlet'!D119</f>
        <v>96051.935157756787</v>
      </c>
      <c r="F88" s="362">
        <f>'Sales By Region &amp; Outlet'!E119</f>
        <v>8.7440721382485612E-2</v>
      </c>
      <c r="G88" s="109">
        <f>'Sales By Region &amp; Outlet'!F119</f>
        <v>3273763.8545038253</v>
      </c>
      <c r="H88" s="376">
        <f>'Sales By Region &amp; Outlet'!G119</f>
        <v>93639.28725138912</v>
      </c>
      <c r="I88" s="103">
        <f>'Sales By Region &amp; Outlet'!H119</f>
        <v>2.9445163317074585E-2</v>
      </c>
      <c r="J88" s="363">
        <f>'Sales By Region &amp; Outlet'!I119</f>
        <v>28.898651376834504</v>
      </c>
      <c r="K88" s="100">
        <f>'Sales By Region &amp; Outlet'!J119</f>
        <v>3.9953956091856995</v>
      </c>
    </row>
    <row r="89" spans="2:11" ht="15" thickBot="1" x14ac:dyDescent="0.3">
      <c r="B89" s="458"/>
      <c r="C89" s="92" t="s">
        <v>334</v>
      </c>
      <c r="D89" s="97">
        <f>'Sales By Region &amp; Outlet'!C120</f>
        <v>1971627.1521842582</v>
      </c>
      <c r="E89" s="98">
        <f>'Sales By Region &amp; Outlet'!D120</f>
        <v>-91191.305382912513</v>
      </c>
      <c r="F89" s="106">
        <f>'Sales By Region &amp; Outlet'!E120</f>
        <v>-4.4207140501574212E-2</v>
      </c>
      <c r="G89" s="110">
        <f>'Sales By Region &amp; Outlet'!F120</f>
        <v>7156824.3550934037</v>
      </c>
      <c r="H89" s="111">
        <f>'Sales By Region &amp; Outlet'!G120</f>
        <v>-166738.21662308089</v>
      </c>
      <c r="I89" s="104">
        <f>'Sales By Region &amp; Outlet'!H120</f>
        <v>-2.2767364242509785E-2</v>
      </c>
      <c r="J89" s="118">
        <f>'Sales By Region &amp; Outlet'!I120</f>
        <v>58.952867005075603</v>
      </c>
      <c r="K89" s="101">
        <f>'Sales By Region &amp; Outlet'!J120</f>
        <v>1.1532056303186238</v>
      </c>
    </row>
  </sheetData>
  <mergeCells count="36">
    <mergeCell ref="B2:K2"/>
    <mergeCell ref="M2:V2"/>
    <mergeCell ref="B3:K3"/>
    <mergeCell ref="M3:V3"/>
    <mergeCell ref="C4:C5"/>
    <mergeCell ref="D4:F4"/>
    <mergeCell ref="G4:I4"/>
    <mergeCell ref="J4:K4"/>
    <mergeCell ref="N4:N5"/>
    <mergeCell ref="O4:Q4"/>
    <mergeCell ref="R4:T4"/>
    <mergeCell ref="U4:V4"/>
    <mergeCell ref="B6:B13"/>
    <mergeCell ref="M6:M13"/>
    <mergeCell ref="B14:B21"/>
    <mergeCell ref="M14:M21"/>
    <mergeCell ref="B22:B29"/>
    <mergeCell ref="M22:M29"/>
    <mergeCell ref="B35:B42"/>
    <mergeCell ref="B43:B50"/>
    <mergeCell ref="B31:K31"/>
    <mergeCell ref="B32:K32"/>
    <mergeCell ref="C33:C34"/>
    <mergeCell ref="D33:F33"/>
    <mergeCell ref="G33:I33"/>
    <mergeCell ref="J33:K33"/>
    <mergeCell ref="B66:B73"/>
    <mergeCell ref="B74:B81"/>
    <mergeCell ref="B82:B89"/>
    <mergeCell ref="B51:B58"/>
    <mergeCell ref="B62:K62"/>
    <mergeCell ref="B63:K63"/>
    <mergeCell ref="C64:C65"/>
    <mergeCell ref="D64:F64"/>
    <mergeCell ref="G64:I64"/>
    <mergeCell ref="J64:K64"/>
  </mergeCells>
  <conditionalFormatting sqref="A31:B32">
    <cfRule type="cellIs" dxfId="80" priority="2" operator="lessThan">
      <formula>0</formula>
    </cfRule>
  </conditionalFormatting>
  <conditionalFormatting sqref="A35:L59">
    <cfRule type="cellIs" dxfId="79" priority="8" operator="lessThan">
      <formula>0</formula>
    </cfRule>
  </conditionalFormatting>
  <conditionalFormatting sqref="A1:XFD1 A2:A29 W2:XFD29 L4:V5 A30:XFD30 W31:XFD1048576 A33:V34 N35:V49 M59:V61 A60:A100 L60:L100 M90:V1048576 A101:L1048576">
    <cfRule type="cellIs" dxfId="78" priority="28" operator="lessThan">
      <formula>0</formula>
    </cfRule>
  </conditionalFormatting>
  <conditionalFormatting sqref="B2:B3 B4:J4 B5:K5">
    <cfRule type="cellIs" dxfId="77" priority="26" operator="lessThan">
      <formula>0</formula>
    </cfRule>
  </conditionalFormatting>
  <conditionalFormatting sqref="B62:B63">
    <cfRule type="cellIs" dxfId="76" priority="1" operator="lessThan">
      <formula>0</formula>
    </cfRule>
  </conditionalFormatting>
  <conditionalFormatting sqref="B64:K89">
    <cfRule type="cellIs" dxfId="75" priority="7" operator="lessThan">
      <formula>0</formula>
    </cfRule>
  </conditionalFormatting>
  <conditionalFormatting sqref="B6:V29">
    <cfRule type="cellIs" dxfId="74" priority="5" operator="lessThan">
      <formula>0</formula>
    </cfRule>
  </conditionalFormatting>
  <conditionalFormatting sqref="L2:M3">
    <cfRule type="cellIs" dxfId="73" priority="4" operator="lessThan">
      <formula>0</formula>
    </cfRule>
  </conditionalFormatting>
  <conditionalFormatting sqref="L31:M32">
    <cfRule type="cellIs" dxfId="72" priority="3" operator="lessThan">
      <formula>0</formula>
    </cfRule>
  </conditionalFormatting>
  <conditionalFormatting sqref="M35 M40 M45">
    <cfRule type="cellIs" dxfId="71" priority="6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8:S220"/>
  <sheetViews>
    <sheetView zoomScale="70" zoomScaleNormal="70" workbookViewId="0">
      <selection activeCell="B46" sqref="A46:XFD46"/>
    </sheetView>
  </sheetViews>
  <sheetFormatPr defaultRowHeight="12.5" x14ac:dyDescent="0.25"/>
  <cols>
    <col min="1" max="1" width="41.81640625" customWidth="1"/>
    <col min="2" max="2" width="52.54296875" customWidth="1"/>
    <col min="3" max="3" width="13.81640625" customWidth="1"/>
    <col min="4" max="5" width="10.81640625" customWidth="1"/>
    <col min="6" max="6" width="14.81640625" customWidth="1"/>
    <col min="7" max="7" width="13.1796875" customWidth="1"/>
    <col min="8" max="8" width="12" customWidth="1"/>
    <col min="9" max="11" width="9.1796875" customWidth="1"/>
    <col min="12" max="13" width="51.1796875" bestFit="1" customWidth="1"/>
    <col min="14" max="14" width="12.81640625" bestFit="1" customWidth="1"/>
    <col min="15" max="15" width="11.1796875" bestFit="1" customWidth="1"/>
    <col min="16" max="16" width="6.1796875" bestFit="1" customWidth="1"/>
    <col min="17" max="17" width="13.81640625" bestFit="1" customWidth="1"/>
    <col min="18" max="18" width="12.1796875" bestFit="1" customWidth="1"/>
    <col min="19" max="19" width="6.1796875" bestFit="1" customWidth="1"/>
    <col min="20" max="100" width="9.1796875" customWidth="1"/>
  </cols>
  <sheetData>
    <row r="8" spans="1:19" ht="50" x14ac:dyDescent="0.25">
      <c r="A8" s="266" t="s">
        <v>10</v>
      </c>
      <c r="B8" s="266" t="s">
        <v>2</v>
      </c>
      <c r="C8" s="266" t="s">
        <v>43</v>
      </c>
      <c r="D8" s="266" t="s">
        <v>47</v>
      </c>
      <c r="E8" s="266" t="s">
        <v>48</v>
      </c>
      <c r="F8" s="266" t="s">
        <v>49</v>
      </c>
      <c r="G8" s="266" t="s">
        <v>50</v>
      </c>
      <c r="H8" s="266" t="s">
        <v>51</v>
      </c>
    </row>
    <row r="9" spans="1:19" x14ac:dyDescent="0.25">
      <c r="A9" s="473" t="s">
        <v>465</v>
      </c>
      <c r="B9" s="255" t="s">
        <v>46</v>
      </c>
      <c r="C9" s="412">
        <v>64804163.541382805</v>
      </c>
      <c r="D9" s="412">
        <v>1467421.0031336769</v>
      </c>
      <c r="E9" s="413">
        <v>2.3168558159546961E-2</v>
      </c>
      <c r="F9" s="414">
        <v>151217537.55202007</v>
      </c>
      <c r="G9" s="414">
        <v>2972005.8624614477</v>
      </c>
      <c r="H9" s="413">
        <v>2.0047861332408542E-2</v>
      </c>
      <c r="L9" s="255" t="s">
        <v>46</v>
      </c>
      <c r="M9" s="255" t="s">
        <v>46</v>
      </c>
      <c r="N9" s="256">
        <v>59350044.437922537</v>
      </c>
      <c r="O9" s="256">
        <v>4494423.3588135242</v>
      </c>
      <c r="P9" s="257">
        <v>8.1931865329388495E-2</v>
      </c>
      <c r="Q9" s="258">
        <v>134570785.78833774</v>
      </c>
      <c r="R9" s="258">
        <v>15514926.368828788</v>
      </c>
      <c r="S9" s="257">
        <v>0.13031636111381892</v>
      </c>
    </row>
    <row r="10" spans="1:19" x14ac:dyDescent="0.25">
      <c r="A10" s="474"/>
      <c r="B10" s="265" t="s">
        <v>351</v>
      </c>
      <c r="C10" s="416">
        <v>5444234.6031713029</v>
      </c>
      <c r="D10" s="416">
        <v>223010.34764847066</v>
      </c>
      <c r="E10" s="417">
        <v>4.2712271439514969E-2</v>
      </c>
      <c r="F10" s="418">
        <v>12592969.517308168</v>
      </c>
      <c r="G10" s="418">
        <v>536970.51778203435</v>
      </c>
      <c r="H10" s="417">
        <v>4.4539694952126341E-2</v>
      </c>
      <c r="L10" s="265" t="s">
        <v>351</v>
      </c>
      <c r="M10" s="259" t="s">
        <v>351</v>
      </c>
      <c r="N10" s="260">
        <v>4995350.4136452265</v>
      </c>
      <c r="O10" s="260">
        <v>398007.15223854315</v>
      </c>
      <c r="P10" s="261">
        <v>8.6573294532886785E-2</v>
      </c>
      <c r="Q10" s="262">
        <v>11378784.982151676</v>
      </c>
      <c r="R10" s="262">
        <v>1328783.7196218465</v>
      </c>
      <c r="S10" s="261">
        <v>0.13221726892473637</v>
      </c>
    </row>
    <row r="11" spans="1:19" x14ac:dyDescent="0.25">
      <c r="A11" s="474"/>
      <c r="B11" s="255" t="s">
        <v>352</v>
      </c>
      <c r="C11" s="412">
        <v>12207830.020011811</v>
      </c>
      <c r="D11" s="412">
        <v>260655.55921145715</v>
      </c>
      <c r="E11" s="413">
        <v>2.1817339327109445E-2</v>
      </c>
      <c r="F11" s="414">
        <v>28680297.847490534</v>
      </c>
      <c r="G11" s="414">
        <v>676304.28111192212</v>
      </c>
      <c r="H11" s="413">
        <v>2.4150279834512175E-2</v>
      </c>
      <c r="L11" s="255" t="s">
        <v>352</v>
      </c>
      <c r="M11" s="255" t="s">
        <v>352</v>
      </c>
      <c r="N11" s="256">
        <v>11213584.054333866</v>
      </c>
      <c r="O11" s="256">
        <v>941325.82309792005</v>
      </c>
      <c r="P11" s="257">
        <v>9.1637671280062907E-2</v>
      </c>
      <c r="Q11" s="258">
        <v>25760392.998361863</v>
      </c>
      <c r="R11" s="258">
        <v>3202602.4820620231</v>
      </c>
      <c r="S11" s="257">
        <v>0.14197323446850355</v>
      </c>
    </row>
    <row r="12" spans="1:19" x14ac:dyDescent="0.25">
      <c r="A12" s="474"/>
      <c r="B12" s="265" t="s">
        <v>353</v>
      </c>
      <c r="C12" s="416">
        <v>5072822.7650270099</v>
      </c>
      <c r="D12" s="416">
        <v>64699.342316944152</v>
      </c>
      <c r="E12" s="417">
        <v>1.2918879359792843E-2</v>
      </c>
      <c r="F12" s="418">
        <v>11982443.187681928</v>
      </c>
      <c r="G12" s="418">
        <v>379301.34563747421</v>
      </c>
      <c r="H12" s="417">
        <v>3.2689537954544386E-2</v>
      </c>
      <c r="L12" s="265" t="s">
        <v>353</v>
      </c>
      <c r="M12" s="259" t="s">
        <v>353</v>
      </c>
      <c r="N12" s="260">
        <v>4845242.3238668507</v>
      </c>
      <c r="O12" s="260">
        <v>424545.3471024679</v>
      </c>
      <c r="P12" s="261">
        <v>9.6035839898984232E-2</v>
      </c>
      <c r="Q12" s="262">
        <v>10556165.9589752</v>
      </c>
      <c r="R12" s="262">
        <v>1266793.4626443442</v>
      </c>
      <c r="S12" s="261">
        <v>0.13637018680698898</v>
      </c>
    </row>
    <row r="13" spans="1:19" x14ac:dyDescent="0.25">
      <c r="A13" s="474"/>
      <c r="B13" s="255" t="s">
        <v>354</v>
      </c>
      <c r="C13" s="412">
        <v>2689669.4469837979</v>
      </c>
      <c r="D13" s="412">
        <v>128828.52331508975</v>
      </c>
      <c r="E13" s="413">
        <v>5.030711674605997E-2</v>
      </c>
      <c r="F13" s="414">
        <v>6322366.6037718961</v>
      </c>
      <c r="G13" s="414">
        <v>348371.12608011346</v>
      </c>
      <c r="H13" s="413">
        <v>5.8314594877248924E-2</v>
      </c>
      <c r="L13" s="255" t="s">
        <v>354</v>
      </c>
      <c r="M13" s="255" t="s">
        <v>354</v>
      </c>
      <c r="N13" s="256">
        <v>2484855.6395818321</v>
      </c>
      <c r="O13" s="256">
        <v>216788.49564013258</v>
      </c>
      <c r="P13" s="257">
        <v>9.5582926730896245E-2</v>
      </c>
      <c r="Q13" s="258">
        <v>5725237.4545878805</v>
      </c>
      <c r="R13" s="258">
        <v>703658.6827026289</v>
      </c>
      <c r="S13" s="257">
        <v>0.14012698290072911</v>
      </c>
    </row>
    <row r="14" spans="1:19" x14ac:dyDescent="0.25">
      <c r="A14" s="474"/>
      <c r="B14" s="265" t="s">
        <v>355</v>
      </c>
      <c r="C14" s="416">
        <v>13391085.465242675</v>
      </c>
      <c r="D14" s="416">
        <v>231343.33940845542</v>
      </c>
      <c r="E14" s="417">
        <v>1.7579625588126039E-2</v>
      </c>
      <c r="F14" s="418">
        <v>31168919.849863872</v>
      </c>
      <c r="G14" s="418">
        <v>291306.19077085331</v>
      </c>
      <c r="H14" s="417">
        <v>9.4342196902598967E-3</v>
      </c>
      <c r="L14" s="265" t="s">
        <v>355</v>
      </c>
      <c r="M14" s="259" t="s">
        <v>355</v>
      </c>
      <c r="N14" s="260">
        <v>12100406.781712867</v>
      </c>
      <c r="O14" s="260">
        <v>870301.27488832735</v>
      </c>
      <c r="P14" s="261">
        <v>7.749715925281779E-2</v>
      </c>
      <c r="Q14" s="262">
        <v>27434906.140130777</v>
      </c>
      <c r="R14" s="262">
        <v>3147435.6192172915</v>
      </c>
      <c r="S14" s="261">
        <v>0.12959091876229326</v>
      </c>
    </row>
    <row r="15" spans="1:19" x14ac:dyDescent="0.25">
      <c r="A15" s="474"/>
      <c r="B15" s="255" t="s">
        <v>356</v>
      </c>
      <c r="C15" s="412">
        <v>6806227.885132581</v>
      </c>
      <c r="D15" s="412">
        <v>143031.60219557956</v>
      </c>
      <c r="E15" s="413">
        <v>2.1465914573438639E-2</v>
      </c>
      <c r="F15" s="414">
        <v>15735926.191063382</v>
      </c>
      <c r="G15" s="414">
        <v>261025.41372449137</v>
      </c>
      <c r="H15" s="413">
        <v>1.6867663158572969E-2</v>
      </c>
      <c r="L15" s="255" t="s">
        <v>356</v>
      </c>
      <c r="M15" s="255" t="s">
        <v>356</v>
      </c>
      <c r="N15" s="256">
        <v>6227743.1206948832</v>
      </c>
      <c r="O15" s="256">
        <v>548417.64375454281</v>
      </c>
      <c r="P15" s="257">
        <v>9.6563869420985424E-2</v>
      </c>
      <c r="Q15" s="258">
        <v>14063973.844521794</v>
      </c>
      <c r="R15" s="258">
        <v>1877921.6478450354</v>
      </c>
      <c r="S15" s="257">
        <v>0.15410418546846211</v>
      </c>
    </row>
    <row r="16" spans="1:19" x14ac:dyDescent="0.25">
      <c r="A16" s="474"/>
      <c r="B16" s="265" t="s">
        <v>357</v>
      </c>
      <c r="C16" s="416">
        <v>8428242.3237362802</v>
      </c>
      <c r="D16" s="416">
        <v>247398.99903895147</v>
      </c>
      <c r="E16" s="417">
        <v>3.0241258659981077E-2</v>
      </c>
      <c r="F16" s="418">
        <v>19837963.917207949</v>
      </c>
      <c r="G16" s="418">
        <v>712630.14312890172</v>
      </c>
      <c r="H16" s="417">
        <v>3.7261056541389295E-2</v>
      </c>
      <c r="L16" s="265" t="s">
        <v>357</v>
      </c>
      <c r="M16" s="259" t="s">
        <v>357</v>
      </c>
      <c r="N16" s="260">
        <v>7756818.9412517557</v>
      </c>
      <c r="O16" s="260">
        <v>523047.17079705466</v>
      </c>
      <c r="P16" s="261">
        <v>7.2306286042001691E-2</v>
      </c>
      <c r="Q16" s="262">
        <v>17472217.047389761</v>
      </c>
      <c r="R16" s="262">
        <v>1739097.5236840248</v>
      </c>
      <c r="S16" s="261">
        <v>0.11053736171416326</v>
      </c>
    </row>
    <row r="17" spans="1:19" x14ac:dyDescent="0.25">
      <c r="A17" s="474"/>
      <c r="B17" s="255" t="s">
        <v>358</v>
      </c>
      <c r="C17" s="412">
        <v>10764051.032077339</v>
      </c>
      <c r="D17" s="412">
        <v>168453.28999877349</v>
      </c>
      <c r="E17" s="413">
        <v>1.5898422542957692E-2</v>
      </c>
      <c r="F17" s="414">
        <v>25296519.315962061</v>
      </c>
      <c r="G17" s="414">
        <v>165965.72255536914</v>
      </c>
      <c r="H17" s="413">
        <v>6.6041411279898054E-3</v>
      </c>
      <c r="L17" s="255" t="s">
        <v>358</v>
      </c>
      <c r="M17" s="255" t="s">
        <v>358</v>
      </c>
      <c r="N17" s="256">
        <v>9726043.1628352236</v>
      </c>
      <c r="O17" s="256">
        <v>571990.45129454881</v>
      </c>
      <c r="P17" s="257">
        <v>6.2484941841489554E-2</v>
      </c>
      <c r="Q17" s="258">
        <v>22179107.362218771</v>
      </c>
      <c r="R17" s="258">
        <v>2248633.2310515642</v>
      </c>
      <c r="S17" s="257">
        <v>0.11282387043342633</v>
      </c>
    </row>
    <row r="18" spans="1:19" x14ac:dyDescent="0.25">
      <c r="A18" s="474"/>
      <c r="B18" s="265" t="s">
        <v>359</v>
      </c>
      <c r="C18" s="416">
        <v>49732478.587766573</v>
      </c>
      <c r="D18" s="416">
        <v>481878.36007016897</v>
      </c>
      <c r="E18" s="417">
        <v>9.7842129403974548E-3</v>
      </c>
      <c r="F18" s="418">
        <v>117832677.03526352</v>
      </c>
      <c r="G18" s="418">
        <v>1224274.3615251631</v>
      </c>
      <c r="H18" s="417">
        <v>1.0499023513344845E-2</v>
      </c>
      <c r="L18" s="265" t="s">
        <v>359</v>
      </c>
      <c r="M18" s="259" t="s">
        <v>359</v>
      </c>
      <c r="N18" s="260">
        <v>46375195.463189602</v>
      </c>
      <c r="O18" s="260">
        <v>2432792.0288062021</v>
      </c>
      <c r="P18" s="261">
        <v>5.5363199066681613E-2</v>
      </c>
      <c r="Q18" s="262">
        <v>104867026.31281292</v>
      </c>
      <c r="R18" s="262">
        <v>9398251.0182947665</v>
      </c>
      <c r="S18" s="261">
        <v>9.8443192439637561E-2</v>
      </c>
    </row>
    <row r="19" spans="1:19" x14ac:dyDescent="0.25">
      <c r="A19" s="474"/>
      <c r="B19" s="255" t="s">
        <v>360</v>
      </c>
      <c r="C19" s="412">
        <v>4310122.2630743617</v>
      </c>
      <c r="D19" s="412">
        <v>193963.43171700509</v>
      </c>
      <c r="E19" s="413">
        <v>4.7122436150755419E-2</v>
      </c>
      <c r="F19" s="414">
        <v>10326164.477341546</v>
      </c>
      <c r="G19" s="414">
        <v>382014.4721054025</v>
      </c>
      <c r="H19" s="413">
        <v>3.8416000553516474E-2</v>
      </c>
      <c r="L19" s="255" t="s">
        <v>360</v>
      </c>
      <c r="M19" s="255" t="s">
        <v>360</v>
      </c>
      <c r="N19" s="256">
        <v>3930689.4928369205</v>
      </c>
      <c r="O19" s="256">
        <v>303036.58258037874</v>
      </c>
      <c r="P19" s="257">
        <v>8.3535164492610864E-2</v>
      </c>
      <c r="Q19" s="258">
        <v>9354561.8394968454</v>
      </c>
      <c r="R19" s="258">
        <v>1131931.2916453285</v>
      </c>
      <c r="S19" s="257">
        <v>0.13766048286592297</v>
      </c>
    </row>
    <row r="20" spans="1:19" x14ac:dyDescent="0.25">
      <c r="A20" s="474"/>
      <c r="B20" s="265" t="s">
        <v>361</v>
      </c>
      <c r="C20" s="416">
        <v>4441680.1194049129</v>
      </c>
      <c r="D20" s="416">
        <v>144092.32524477132</v>
      </c>
      <c r="E20" s="417">
        <v>3.3528651919705721E-2</v>
      </c>
      <c r="F20" s="418">
        <v>10152099.147703208</v>
      </c>
      <c r="G20" s="418">
        <v>155597.62739397399</v>
      </c>
      <c r="H20" s="417">
        <v>1.556520819587298E-2</v>
      </c>
      <c r="L20" s="265" t="s">
        <v>361</v>
      </c>
      <c r="M20" s="259" t="s">
        <v>361</v>
      </c>
      <c r="N20" s="260">
        <v>4007399.2875664146</v>
      </c>
      <c r="O20" s="260">
        <v>220577.00319247553</v>
      </c>
      <c r="P20" s="261">
        <v>5.8248575356353881E-2</v>
      </c>
      <c r="Q20" s="262">
        <v>9070010.9393006191</v>
      </c>
      <c r="R20" s="262">
        <v>855633.30690197553</v>
      </c>
      <c r="S20" s="261">
        <v>0.10416288916731065</v>
      </c>
    </row>
    <row r="21" spans="1:19" x14ac:dyDescent="0.25">
      <c r="A21" s="474"/>
      <c r="B21" s="255" t="s">
        <v>362</v>
      </c>
      <c r="C21" s="412">
        <v>27535708.136893552</v>
      </c>
      <c r="D21" s="412">
        <v>712336.93926773593</v>
      </c>
      <c r="E21" s="413">
        <v>2.6556577621040644E-2</v>
      </c>
      <c r="F21" s="414">
        <v>65474900.235805951</v>
      </c>
      <c r="G21" s="414">
        <v>1944568.3384506702</v>
      </c>
      <c r="H21" s="413">
        <v>3.0608502747828729E-2</v>
      </c>
      <c r="L21" s="255" t="s">
        <v>362</v>
      </c>
      <c r="M21" s="255" t="s">
        <v>362</v>
      </c>
      <c r="N21" s="256">
        <v>25952891.833362017</v>
      </c>
      <c r="O21" s="256">
        <v>1308394.0544102453</v>
      </c>
      <c r="P21" s="257">
        <v>5.3090716887227898E-2</v>
      </c>
      <c r="Q21" s="258">
        <v>58967581.516332805</v>
      </c>
      <c r="R21" s="258">
        <v>5174898.0410659686</v>
      </c>
      <c r="S21" s="257">
        <v>9.6200778744293697E-2</v>
      </c>
    </row>
    <row r="22" spans="1:19" x14ac:dyDescent="0.25">
      <c r="A22" s="474"/>
      <c r="B22" s="265" t="s">
        <v>363</v>
      </c>
      <c r="C22" s="416">
        <v>8086465.0057142219</v>
      </c>
      <c r="D22" s="416">
        <v>-513627.66205582675</v>
      </c>
      <c r="E22" s="417">
        <v>-5.9723503210693571E-2</v>
      </c>
      <c r="F22" s="418">
        <v>19508920.194749869</v>
      </c>
      <c r="G22" s="418">
        <v>-840554.65125450119</v>
      </c>
      <c r="H22" s="417">
        <v>-4.1305962813067115E-2</v>
      </c>
      <c r="L22" s="265" t="s">
        <v>363</v>
      </c>
      <c r="M22" s="259" t="s">
        <v>363</v>
      </c>
      <c r="N22" s="260">
        <v>7603210.63999293</v>
      </c>
      <c r="O22" s="260">
        <v>385668.74195742421</v>
      </c>
      <c r="P22" s="261">
        <v>5.3434915571795541E-2</v>
      </c>
      <c r="Q22" s="262">
        <v>16700415.348991985</v>
      </c>
      <c r="R22" s="262">
        <v>1292370.3855644409</v>
      </c>
      <c r="S22" s="261">
        <v>8.3876337889200389E-2</v>
      </c>
    </row>
    <row r="23" spans="1:19" x14ac:dyDescent="0.25">
      <c r="A23" s="474"/>
      <c r="B23" s="255" t="s">
        <v>364</v>
      </c>
      <c r="C23" s="426">
        <v>1544006.9655542523</v>
      </c>
      <c r="D23" s="426">
        <v>-20712.567292809486</v>
      </c>
      <c r="E23" s="426">
        <v>-1.3237239555080039E-2</v>
      </c>
      <c r="F23" s="426">
        <v>3534685.5337166041</v>
      </c>
      <c r="G23" s="426">
        <v>-250428.35732769966</v>
      </c>
      <c r="H23" s="426">
        <v>-6.6161379693282382E-2</v>
      </c>
      <c r="L23" s="255" t="s">
        <v>364</v>
      </c>
      <c r="M23" s="255" t="s">
        <v>364</v>
      </c>
      <c r="N23" s="263">
        <v>1471718.1542241275</v>
      </c>
      <c r="O23" s="263">
        <v>105536.81323763728</v>
      </c>
      <c r="P23" s="263">
        <v>7.7249491023959824E-2</v>
      </c>
      <c r="Q23" s="263">
        <v>3331130.4527285248</v>
      </c>
      <c r="R23" s="263">
        <v>352564.64151524007</v>
      </c>
      <c r="S23" s="263">
        <v>0.11836724915996631</v>
      </c>
    </row>
    <row r="24" spans="1:19" x14ac:dyDescent="0.25">
      <c r="A24" s="474"/>
      <c r="B24" s="265" t="s">
        <v>365</v>
      </c>
      <c r="C24" s="416">
        <v>912262.71854910289</v>
      </c>
      <c r="D24" s="416">
        <v>10210.055061698076</v>
      </c>
      <c r="E24" s="417">
        <v>1.1318690665160523E-2</v>
      </c>
      <c r="F24" s="418">
        <v>2144671.0672256281</v>
      </c>
      <c r="G24" s="418">
        <v>1798.6298786359839</v>
      </c>
      <c r="H24" s="417">
        <v>8.3935461919646434E-4</v>
      </c>
      <c r="L24" s="265" t="s">
        <v>365</v>
      </c>
      <c r="M24" s="259" t="s">
        <v>365</v>
      </c>
      <c r="N24" s="260">
        <v>812774.10756804852</v>
      </c>
      <c r="O24" s="260">
        <v>29683.783421583823</v>
      </c>
      <c r="P24" s="261">
        <v>3.7905950956472215E-2</v>
      </c>
      <c r="Q24" s="262">
        <v>1815372.9108001939</v>
      </c>
      <c r="R24" s="262">
        <v>162686.0007286414</v>
      </c>
      <c r="S24" s="261">
        <v>9.8437277948548632E-2</v>
      </c>
    </row>
    <row r="25" spans="1:19" x14ac:dyDescent="0.25">
      <c r="A25" s="474"/>
      <c r="B25" s="255" t="s">
        <v>366</v>
      </c>
      <c r="C25" s="412">
        <v>2897751.7874836782</v>
      </c>
      <c r="D25" s="412">
        <v>-21958.673475311138</v>
      </c>
      <c r="E25" s="413">
        <v>-7.5208394013489728E-3</v>
      </c>
      <c r="F25" s="414">
        <v>6702160.3700940004</v>
      </c>
      <c r="G25" s="414">
        <v>-121430.47219366487</v>
      </c>
      <c r="H25" s="413">
        <v>-1.77956848527797E-2</v>
      </c>
      <c r="L25" s="255" t="s">
        <v>366</v>
      </c>
      <c r="M25" s="255" t="s">
        <v>366</v>
      </c>
      <c r="N25" s="256">
        <v>2608743.332422643</v>
      </c>
      <c r="O25" s="256">
        <v>89410.686255612411</v>
      </c>
      <c r="P25" s="257">
        <v>3.5489829575163029E-2</v>
      </c>
      <c r="Q25" s="258">
        <v>5691568.8848739313</v>
      </c>
      <c r="R25" s="258">
        <v>455641.49521872681</v>
      </c>
      <c r="S25" s="257">
        <v>8.7022118778605079E-2</v>
      </c>
    </row>
    <row r="26" spans="1:19" x14ac:dyDescent="0.25">
      <c r="A26" s="474"/>
      <c r="B26" s="265" t="s">
        <v>367</v>
      </c>
      <c r="C26" s="416">
        <v>42653246.325914271</v>
      </c>
      <c r="D26" s="416">
        <v>234126.99526203424</v>
      </c>
      <c r="E26" s="417">
        <v>5.5193742575615681E-3</v>
      </c>
      <c r="F26" s="418">
        <v>102017602.98968096</v>
      </c>
      <c r="G26" s="418">
        <v>1718264.5422979891</v>
      </c>
      <c r="H26" s="417">
        <v>1.7131364661985189E-2</v>
      </c>
      <c r="L26" s="265" t="s">
        <v>367</v>
      </c>
      <c r="M26" s="259" t="s">
        <v>367</v>
      </c>
      <c r="N26" s="260">
        <v>37982414.286470599</v>
      </c>
      <c r="O26" s="260">
        <v>650433.07773140818</v>
      </c>
      <c r="P26" s="261">
        <v>1.7422945599767571E-2</v>
      </c>
      <c r="Q26" s="262">
        <v>86360903.100985825</v>
      </c>
      <c r="R26" s="262">
        <v>5822346.3131659329</v>
      </c>
      <c r="S26" s="261">
        <v>7.2292657646014155E-2</v>
      </c>
    </row>
    <row r="27" spans="1:19" x14ac:dyDescent="0.25">
      <c r="A27" s="474"/>
      <c r="B27" s="255" t="s">
        <v>368</v>
      </c>
      <c r="C27" s="412">
        <v>3441965.1482617818</v>
      </c>
      <c r="D27" s="412">
        <v>127867.22938369075</v>
      </c>
      <c r="E27" s="413">
        <v>3.8582815750651436E-2</v>
      </c>
      <c r="F27" s="414">
        <v>7758737.1328903576</v>
      </c>
      <c r="G27" s="414">
        <v>244617.7943380205</v>
      </c>
      <c r="H27" s="413">
        <v>3.255441966205827E-2</v>
      </c>
      <c r="L27" s="255" t="s">
        <v>368</v>
      </c>
      <c r="M27" s="255" t="s">
        <v>368</v>
      </c>
      <c r="N27" s="256">
        <v>3141372.6280856887</v>
      </c>
      <c r="O27" s="256">
        <v>182263.36259336397</v>
      </c>
      <c r="P27" s="257">
        <v>6.159399543600149E-2</v>
      </c>
      <c r="Q27" s="258">
        <v>6929671.9303110149</v>
      </c>
      <c r="R27" s="258">
        <v>701901.46851429995</v>
      </c>
      <c r="S27" s="257">
        <v>0.1127050961206751</v>
      </c>
    </row>
    <row r="28" spans="1:19" x14ac:dyDescent="0.25">
      <c r="A28" s="474"/>
      <c r="B28" s="265" t="s">
        <v>369</v>
      </c>
      <c r="C28" s="416">
        <v>12947249.296132304</v>
      </c>
      <c r="D28" s="416">
        <v>159094.29581375793</v>
      </c>
      <c r="E28" s="417">
        <v>1.2440754417646249E-2</v>
      </c>
      <c r="F28" s="418">
        <v>31814297.277280688</v>
      </c>
      <c r="G28" s="418">
        <v>1161963.9657225274</v>
      </c>
      <c r="H28" s="417">
        <v>3.7907847142076533E-2</v>
      </c>
      <c r="L28" s="265" t="s">
        <v>369</v>
      </c>
      <c r="M28" s="259" t="s">
        <v>369</v>
      </c>
      <c r="N28" s="260">
        <v>11563001.960964227</v>
      </c>
      <c r="O28" s="260">
        <v>168931.44057730213</v>
      </c>
      <c r="P28" s="261">
        <v>1.4826258998049933E-2</v>
      </c>
      <c r="Q28" s="262">
        <v>26230135.302653693</v>
      </c>
      <c r="R28" s="262">
        <v>1381772.2910628505</v>
      </c>
      <c r="S28" s="261">
        <v>5.5608181932077574E-2</v>
      </c>
    </row>
    <row r="29" spans="1:19" x14ac:dyDescent="0.25">
      <c r="A29" s="474"/>
      <c r="B29" s="255" t="s">
        <v>370</v>
      </c>
      <c r="C29" s="412">
        <v>3443053.6211597663</v>
      </c>
      <c r="D29" s="412">
        <v>109988.51776411338</v>
      </c>
      <c r="E29" s="413">
        <v>3.2999210742106273E-2</v>
      </c>
      <c r="F29" s="414">
        <v>8266389.4241142822</v>
      </c>
      <c r="G29" s="414">
        <v>312330.47236446012</v>
      </c>
      <c r="H29" s="413">
        <v>3.9266803811625034E-2</v>
      </c>
      <c r="L29" s="255" t="s">
        <v>370</v>
      </c>
      <c r="M29" s="255" t="s">
        <v>370</v>
      </c>
      <c r="N29" s="256">
        <v>3040604.404729723</v>
      </c>
      <c r="O29" s="256">
        <v>66068.004408980254</v>
      </c>
      <c r="P29" s="257">
        <v>2.2211193785309259E-2</v>
      </c>
      <c r="Q29" s="258">
        <v>6922607.2032659482</v>
      </c>
      <c r="R29" s="258">
        <v>419939.93459369801</v>
      </c>
      <c r="S29" s="257">
        <v>6.4579643589767075E-2</v>
      </c>
    </row>
    <row r="30" spans="1:19" x14ac:dyDescent="0.25">
      <c r="A30" s="474"/>
      <c r="B30" s="265" t="s">
        <v>371</v>
      </c>
      <c r="C30" s="416">
        <v>3347545.5969553888</v>
      </c>
      <c r="D30" s="416">
        <v>-8815.5268658092245</v>
      </c>
      <c r="E30" s="417">
        <v>-2.626513220893465E-3</v>
      </c>
      <c r="F30" s="418">
        <v>7843583.8248821311</v>
      </c>
      <c r="G30" s="418">
        <v>73459.008747434244</v>
      </c>
      <c r="H30" s="417">
        <v>9.4540320118019598E-3</v>
      </c>
      <c r="L30" s="265" t="s">
        <v>371</v>
      </c>
      <c r="M30" s="259" t="s">
        <v>371</v>
      </c>
      <c r="N30" s="260">
        <v>3109413.3015450016</v>
      </c>
      <c r="O30" s="260">
        <v>129793.4483470493</v>
      </c>
      <c r="P30" s="261">
        <v>4.356040526704949E-2</v>
      </c>
      <c r="Q30" s="262">
        <v>6941358.9980841838</v>
      </c>
      <c r="R30" s="262">
        <v>576434.20076473244</v>
      </c>
      <c r="S30" s="261">
        <v>9.0564180900848057E-2</v>
      </c>
    </row>
    <row r="31" spans="1:19" x14ac:dyDescent="0.25">
      <c r="A31" s="474"/>
      <c r="B31" s="255" t="s">
        <v>372</v>
      </c>
      <c r="C31" s="412">
        <v>6531162.1951937964</v>
      </c>
      <c r="D31" s="412">
        <v>-326463.61646461394</v>
      </c>
      <c r="E31" s="413">
        <v>-4.7605924474561523E-2</v>
      </c>
      <c r="F31" s="414">
        <v>16145405.473235596</v>
      </c>
      <c r="G31" s="414">
        <v>-360190.19419524819</v>
      </c>
      <c r="H31" s="413">
        <v>-2.1822308110090345E-2</v>
      </c>
      <c r="L31" s="255" t="s">
        <v>372</v>
      </c>
      <c r="M31" s="255" t="s">
        <v>372</v>
      </c>
      <c r="N31" s="256">
        <v>5637967.9567970298</v>
      </c>
      <c r="O31" s="256">
        <v>-47957.239834181964</v>
      </c>
      <c r="P31" s="257">
        <v>-8.4343775508329936E-3</v>
      </c>
      <c r="Q31" s="258">
        <v>13383252.986501813</v>
      </c>
      <c r="R31" s="258">
        <v>913654.53588372469</v>
      </c>
      <c r="S31" s="257">
        <v>7.3270565969061896E-2</v>
      </c>
    </row>
    <row r="32" spans="1:19" x14ac:dyDescent="0.25">
      <c r="A32" s="474"/>
      <c r="B32" s="265" t="s">
        <v>373</v>
      </c>
      <c r="C32" s="416">
        <v>7405391.1766290637</v>
      </c>
      <c r="D32" s="416">
        <v>176462.54795484152</v>
      </c>
      <c r="E32" s="417">
        <v>2.4410608683406599E-2</v>
      </c>
      <c r="F32" s="418">
        <v>17285334.635617141</v>
      </c>
      <c r="G32" s="418">
        <v>512515.9105110392</v>
      </c>
      <c r="H32" s="417">
        <v>3.0556337542949098E-2</v>
      </c>
      <c r="L32" s="265" t="s">
        <v>373</v>
      </c>
      <c r="M32" s="259" t="s">
        <v>373</v>
      </c>
      <c r="N32" s="260">
        <v>6637772.9280364765</v>
      </c>
      <c r="O32" s="260">
        <v>139802.02249185089</v>
      </c>
      <c r="P32" s="261">
        <v>2.1514719675423573E-2</v>
      </c>
      <c r="Q32" s="262">
        <v>14711202.652337976</v>
      </c>
      <c r="R32" s="262">
        <v>1045023.4277910236</v>
      </c>
      <c r="S32" s="261">
        <v>7.6467856203288387E-2</v>
      </c>
    </row>
    <row r="33" spans="1:19" x14ac:dyDescent="0.25">
      <c r="A33" s="474"/>
      <c r="B33" s="255" t="s">
        <v>374</v>
      </c>
      <c r="C33" s="412">
        <v>2141556.4960675836</v>
      </c>
      <c r="D33" s="412">
        <v>-26786.638403562363</v>
      </c>
      <c r="E33" s="413">
        <v>-1.2353505299840639E-2</v>
      </c>
      <c r="F33" s="414">
        <v>5145588.3198451065</v>
      </c>
      <c r="G33" s="414">
        <v>-11714.336989657022</v>
      </c>
      <c r="H33" s="413">
        <v>-2.2714077045938902E-3</v>
      </c>
      <c r="L33" s="255" t="s">
        <v>374</v>
      </c>
      <c r="M33" s="255" t="s">
        <v>374</v>
      </c>
      <c r="N33" s="256">
        <v>1939099.8733811739</v>
      </c>
      <c r="O33" s="256">
        <v>-13990.051106000552</v>
      </c>
      <c r="P33" s="257">
        <v>-7.1630348047972952E-3</v>
      </c>
      <c r="Q33" s="258">
        <v>4480492.6451111399</v>
      </c>
      <c r="R33" s="258">
        <v>265596.86293479986</v>
      </c>
      <c r="S33" s="257">
        <v>6.301386242049864E-2</v>
      </c>
    </row>
    <row r="34" spans="1:19" x14ac:dyDescent="0.25">
      <c r="A34" s="474"/>
      <c r="B34" s="265" t="s">
        <v>375</v>
      </c>
      <c r="C34" s="416">
        <v>1074946.1490046899</v>
      </c>
      <c r="D34" s="416">
        <v>32946.538720691344</v>
      </c>
      <c r="E34" s="417">
        <v>3.1618571058497531E-2</v>
      </c>
      <c r="F34" s="418">
        <v>2583899.0904984269</v>
      </c>
      <c r="G34" s="418">
        <v>83847.596869312692</v>
      </c>
      <c r="H34" s="417">
        <v>3.3538347943225043E-2</v>
      </c>
      <c r="L34" s="265" t="s">
        <v>375</v>
      </c>
      <c r="M34" s="259" t="s">
        <v>375</v>
      </c>
      <c r="N34" s="260">
        <v>905310.92565473495</v>
      </c>
      <c r="O34" s="260">
        <v>11186.836903995369</v>
      </c>
      <c r="P34" s="261">
        <v>1.2511503766356966E-2</v>
      </c>
      <c r="Q34" s="262">
        <v>2103662.1656244309</v>
      </c>
      <c r="R34" s="262">
        <v>159366.86832163227</v>
      </c>
      <c r="S34" s="261">
        <v>8.1966390878336293E-2</v>
      </c>
    </row>
    <row r="35" spans="1:19" x14ac:dyDescent="0.25">
      <c r="A35" s="474"/>
      <c r="B35" s="255" t="s">
        <v>376</v>
      </c>
      <c r="C35" s="412">
        <v>1302441.1658206363</v>
      </c>
      <c r="D35" s="412">
        <v>47084.897179133724</v>
      </c>
      <c r="E35" s="413">
        <v>3.750719883693826E-2</v>
      </c>
      <c r="F35" s="414">
        <v>2970523.5199717544</v>
      </c>
      <c r="G35" s="414">
        <v>47818.345290580299</v>
      </c>
      <c r="H35" s="413">
        <v>1.6360988342177415E-2</v>
      </c>
      <c r="L35" s="255" t="s">
        <v>376</v>
      </c>
      <c r="M35" s="255" t="s">
        <v>376</v>
      </c>
      <c r="N35" s="256">
        <v>1169665.5467251569</v>
      </c>
      <c r="O35" s="256">
        <v>58705.630018752301</v>
      </c>
      <c r="P35" s="257">
        <v>5.2842257525179952E-2</v>
      </c>
      <c r="Q35" s="258">
        <v>2636459.6358975549</v>
      </c>
      <c r="R35" s="258">
        <v>216724.07006098609</v>
      </c>
      <c r="S35" s="257">
        <v>8.9565187667958526E-2</v>
      </c>
    </row>
    <row r="36" spans="1:19" x14ac:dyDescent="0.25">
      <c r="A36" s="474"/>
      <c r="B36" s="265" t="s">
        <v>377</v>
      </c>
      <c r="C36" s="427">
        <v>1017935.4806892925</v>
      </c>
      <c r="D36" s="427">
        <v>-57251.24982018047</v>
      </c>
      <c r="E36" s="427">
        <v>-5.3247727297612936E-2</v>
      </c>
      <c r="F36" s="427">
        <v>2450870.2538752519</v>
      </c>
      <c r="G36" s="427">
        <v>-99358.057830698323</v>
      </c>
      <c r="H36" s="427">
        <v>-3.8960455961777683E-2</v>
      </c>
      <c r="L36" s="265" t="s">
        <v>377</v>
      </c>
      <c r="M36" s="259" t="s">
        <v>377</v>
      </c>
      <c r="N36" s="264">
        <v>838204.76055141527</v>
      </c>
      <c r="O36" s="264">
        <v>-44370.376669675461</v>
      </c>
      <c r="P36" s="264">
        <v>-5.0273766842539543E-2</v>
      </c>
      <c r="Q36" s="264">
        <v>2022059.5811980655</v>
      </c>
      <c r="R36" s="264">
        <v>141932.65323816217</v>
      </c>
      <c r="S36" s="264">
        <v>7.5490995383046336E-2</v>
      </c>
    </row>
    <row r="37" spans="1:19" x14ac:dyDescent="0.25">
      <c r="A37" s="474"/>
      <c r="B37" s="255" t="s">
        <v>378</v>
      </c>
      <c r="C37" s="412">
        <v>14455906.916709976</v>
      </c>
      <c r="D37" s="412">
        <v>-924178.27326855808</v>
      </c>
      <c r="E37" s="413">
        <v>-6.0089281811698987E-2</v>
      </c>
      <c r="F37" s="414">
        <v>34101315.839734346</v>
      </c>
      <c r="G37" s="414">
        <v>-758037.31607638299</v>
      </c>
      <c r="H37" s="413">
        <v>-2.174559328993244E-2</v>
      </c>
      <c r="L37" s="255" t="s">
        <v>378</v>
      </c>
      <c r="M37" s="255" t="s">
        <v>378</v>
      </c>
      <c r="N37" s="256">
        <v>13491258.669805568</v>
      </c>
      <c r="O37" s="256">
        <v>379024.68303954415</v>
      </c>
      <c r="P37" s="257">
        <v>2.8906186651495691E-2</v>
      </c>
      <c r="Q37" s="258">
        <v>28700636.24871115</v>
      </c>
      <c r="R37" s="258">
        <v>1506161.5920670964</v>
      </c>
      <c r="S37" s="257">
        <v>5.5384838688145664E-2</v>
      </c>
    </row>
    <row r="38" spans="1:19" x14ac:dyDescent="0.25">
      <c r="A38" s="474"/>
      <c r="B38" s="265" t="s">
        <v>379</v>
      </c>
      <c r="C38" s="416">
        <v>4095008.6129445336</v>
      </c>
      <c r="D38" s="416">
        <v>-263442.32769426005</v>
      </c>
      <c r="E38" s="417">
        <v>-6.044402731206349E-2</v>
      </c>
      <c r="F38" s="418">
        <v>9755647.6015945449</v>
      </c>
      <c r="G38" s="418">
        <v>-231373.61397595704</v>
      </c>
      <c r="H38" s="417">
        <v>-2.3167429905448535E-2</v>
      </c>
      <c r="L38" s="265" t="s">
        <v>379</v>
      </c>
      <c r="M38" s="259" t="s">
        <v>379</v>
      </c>
      <c r="N38" s="260">
        <v>3793282.8598396694</v>
      </c>
      <c r="O38" s="260">
        <v>103456.40037602792</v>
      </c>
      <c r="P38" s="261">
        <v>2.8038283510782372E-2</v>
      </c>
      <c r="Q38" s="262">
        <v>8204732.7027937761</v>
      </c>
      <c r="R38" s="262">
        <v>391605.96743630152</v>
      </c>
      <c r="S38" s="261">
        <v>5.0121542975122925E-2</v>
      </c>
    </row>
    <row r="39" spans="1:19" x14ac:dyDescent="0.25">
      <c r="A39" s="474"/>
      <c r="B39" s="255" t="s">
        <v>380</v>
      </c>
      <c r="C39" s="412">
        <v>10360898.303765437</v>
      </c>
      <c r="D39" s="412">
        <v>-660735.94557429664</v>
      </c>
      <c r="E39" s="413">
        <v>-5.9948999452043961E-2</v>
      </c>
      <c r="F39" s="414">
        <v>24362382.428139802</v>
      </c>
      <c r="G39" s="414">
        <v>-509949.51210043952</v>
      </c>
      <c r="H39" s="413">
        <v>-2.0502681989194856E-2</v>
      </c>
      <c r="L39" s="255" t="s">
        <v>380</v>
      </c>
      <c r="M39" s="255" t="s">
        <v>380</v>
      </c>
      <c r="N39" s="256">
        <v>9697975.8099658918</v>
      </c>
      <c r="O39" s="256">
        <v>275568.28266351856</v>
      </c>
      <c r="P39" s="257">
        <v>2.9246058596492642E-2</v>
      </c>
      <c r="Q39" s="258">
        <v>20495903.545917377</v>
      </c>
      <c r="R39" s="258">
        <v>1114555.6246308051</v>
      </c>
      <c r="S39" s="257">
        <v>5.7506610435834882E-2</v>
      </c>
    </row>
    <row r="40" spans="1:19" x14ac:dyDescent="0.25">
      <c r="A40" s="474"/>
      <c r="B40" s="265" t="s">
        <v>381</v>
      </c>
      <c r="C40" s="416">
        <v>17821038.23788983</v>
      </c>
      <c r="D40" s="416">
        <v>144620.45380692929</v>
      </c>
      <c r="E40" s="417">
        <v>8.1815476174791364E-3</v>
      </c>
      <c r="F40" s="418">
        <v>42678337.59950152</v>
      </c>
      <c r="G40" s="418">
        <v>-418663.56477589905</v>
      </c>
      <c r="H40" s="417">
        <v>-9.7144477217807959E-3</v>
      </c>
      <c r="L40" s="265" t="s">
        <v>381</v>
      </c>
      <c r="M40" s="259" t="s">
        <v>381</v>
      </c>
      <c r="N40" s="260">
        <v>16109859.176106606</v>
      </c>
      <c r="O40" s="260">
        <v>259086.59391650558</v>
      </c>
      <c r="P40" s="261">
        <v>1.634536061716101E-2</v>
      </c>
      <c r="Q40" s="262">
        <v>37267604.264738619</v>
      </c>
      <c r="R40" s="262">
        <v>1268551.0366967767</v>
      </c>
      <c r="S40" s="261">
        <v>3.5238455541064771E-2</v>
      </c>
    </row>
    <row r="41" spans="1:19" x14ac:dyDescent="0.25">
      <c r="A41" s="474"/>
      <c r="B41" s="255" t="s">
        <v>382</v>
      </c>
      <c r="C41" s="412">
        <v>4828104.1938265748</v>
      </c>
      <c r="D41" s="412">
        <v>46905.490076763555</v>
      </c>
      <c r="E41" s="413">
        <v>9.8104038303148521E-3</v>
      </c>
      <c r="F41" s="414">
        <v>11886998.688101547</v>
      </c>
      <c r="G41" s="414">
        <v>-73050.512223768979</v>
      </c>
      <c r="H41" s="413">
        <v>-6.1078772336306099E-3</v>
      </c>
      <c r="L41" s="255" t="s">
        <v>382</v>
      </c>
      <c r="M41" s="255" t="s">
        <v>382</v>
      </c>
      <c r="N41" s="256">
        <v>4330102.1075558029</v>
      </c>
      <c r="O41" s="256">
        <v>72659.348987965845</v>
      </c>
      <c r="P41" s="257">
        <v>1.7066430039897412E-2</v>
      </c>
      <c r="Q41" s="258">
        <v>10177940.986183107</v>
      </c>
      <c r="R41" s="258">
        <v>313778.08948878013</v>
      </c>
      <c r="S41" s="257">
        <v>3.1809905490706496E-2</v>
      </c>
    </row>
    <row r="42" spans="1:19" x14ac:dyDescent="0.25">
      <c r="A42" s="474"/>
      <c r="B42" s="265" t="s">
        <v>383</v>
      </c>
      <c r="C42" s="416">
        <v>8098329.9546323838</v>
      </c>
      <c r="D42" s="416">
        <v>62676.264512387104</v>
      </c>
      <c r="E42" s="417">
        <v>7.7997717334992766E-3</v>
      </c>
      <c r="F42" s="418">
        <v>19581350.688737322</v>
      </c>
      <c r="G42" s="418">
        <v>-307443.4972894676</v>
      </c>
      <c r="H42" s="417">
        <v>-1.5458126541701924E-2</v>
      </c>
      <c r="L42" s="265" t="s">
        <v>383</v>
      </c>
      <c r="M42" s="259" t="s">
        <v>383</v>
      </c>
      <c r="N42" s="260">
        <v>7303653.3983899988</v>
      </c>
      <c r="O42" s="260">
        <v>88962.020760485902</v>
      </c>
      <c r="P42" s="261">
        <v>1.2330675853485448E-2</v>
      </c>
      <c r="Q42" s="262">
        <v>17251535.64232203</v>
      </c>
      <c r="R42" s="262">
        <v>503438.29622319899</v>
      </c>
      <c r="S42" s="261">
        <v>3.0059432174274169E-2</v>
      </c>
    </row>
    <row r="43" spans="1:19" x14ac:dyDescent="0.25">
      <c r="A43" s="474"/>
      <c r="B43" s="255" t="s">
        <v>384</v>
      </c>
      <c r="C43" s="412">
        <v>2906907.66985108</v>
      </c>
      <c r="D43" s="412">
        <v>4503.9017143249512</v>
      </c>
      <c r="E43" s="413">
        <v>1.551783305882456E-3</v>
      </c>
      <c r="F43" s="414">
        <v>6390235.1449455479</v>
      </c>
      <c r="G43" s="414">
        <v>-39562.091126261279</v>
      </c>
      <c r="H43" s="413">
        <v>-6.1529298162489431E-3</v>
      </c>
      <c r="L43" s="255" t="s">
        <v>384</v>
      </c>
      <c r="M43" s="255" t="s">
        <v>384</v>
      </c>
      <c r="N43" s="256">
        <v>2635192.068014238</v>
      </c>
      <c r="O43" s="256">
        <v>46188.277360869572</v>
      </c>
      <c r="P43" s="257">
        <v>1.7840173709909233E-2</v>
      </c>
      <c r="Q43" s="258">
        <v>5570754.8303099433</v>
      </c>
      <c r="R43" s="258">
        <v>241265.41620897129</v>
      </c>
      <c r="S43" s="257">
        <v>4.5269893129090716E-2</v>
      </c>
    </row>
    <row r="44" spans="1:19" x14ac:dyDescent="0.25">
      <c r="A44" s="474"/>
      <c r="B44" s="265" t="s">
        <v>385</v>
      </c>
      <c r="C44" s="416">
        <v>1147935.627885449</v>
      </c>
      <c r="D44" s="416">
        <v>8899.8314891250338</v>
      </c>
      <c r="E44" s="417">
        <v>7.8134783097092101E-3</v>
      </c>
      <c r="F44" s="418">
        <v>2834543.146686092</v>
      </c>
      <c r="G44" s="418">
        <v>3788.497200156562</v>
      </c>
      <c r="H44" s="417">
        <v>1.3383347090305238E-3</v>
      </c>
      <c r="L44" s="265" t="s">
        <v>385</v>
      </c>
      <c r="M44" s="259" t="s">
        <v>385</v>
      </c>
      <c r="N44" s="260">
        <v>1067833.2508366506</v>
      </c>
      <c r="O44" s="260">
        <v>20485.083154530963</v>
      </c>
      <c r="P44" s="261">
        <v>1.9559000327337553E-2</v>
      </c>
      <c r="Q44" s="262">
        <v>2519663.5804670053</v>
      </c>
      <c r="R44" s="262">
        <v>94317.238100540359</v>
      </c>
      <c r="S44" s="261">
        <v>3.8888152365287719E-2</v>
      </c>
    </row>
    <row r="45" spans="1:19" x14ac:dyDescent="0.25">
      <c r="A45" s="474"/>
      <c r="B45" s="255" t="s">
        <v>386</v>
      </c>
      <c r="C45" s="412">
        <v>839760.79169432505</v>
      </c>
      <c r="D45" s="412">
        <v>21634.966014327249</v>
      </c>
      <c r="E45" s="413">
        <v>2.6444545979641965E-2</v>
      </c>
      <c r="F45" s="414">
        <v>2008811.1896051634</v>
      </c>
      <c r="G45" s="414">
        <v>21205.297237597872</v>
      </c>
      <c r="H45" s="413">
        <v>1.0668763520487894E-2</v>
      </c>
      <c r="L45" s="255" t="s">
        <v>386</v>
      </c>
      <c r="M45" s="255" t="s">
        <v>386</v>
      </c>
      <c r="N45" s="256">
        <v>773078.35130990588</v>
      </c>
      <c r="O45" s="256">
        <v>30791.863652647706</v>
      </c>
      <c r="P45" s="257">
        <v>4.1482452078348324E-2</v>
      </c>
      <c r="Q45" s="258">
        <v>1747709.2254565198</v>
      </c>
      <c r="R45" s="258">
        <v>115751.99667526898</v>
      </c>
      <c r="S45" s="257">
        <v>7.0928327430316795E-2</v>
      </c>
    </row>
    <row r="46" spans="1:19" x14ac:dyDescent="0.25">
      <c r="A46" s="474"/>
      <c r="B46" s="265" t="s">
        <v>387</v>
      </c>
      <c r="C46" s="416">
        <v>40521129.693970352</v>
      </c>
      <c r="D46" s="416">
        <v>-2049474.6395021379</v>
      </c>
      <c r="E46" s="417">
        <v>-4.81429538431681E-2</v>
      </c>
      <c r="F46" s="418">
        <v>105536493.85225421</v>
      </c>
      <c r="G46" s="418">
        <v>-1993192.6709884405</v>
      </c>
      <c r="H46" s="417">
        <v>-1.8536208329386416E-2</v>
      </c>
      <c r="L46" s="265" t="s">
        <v>387</v>
      </c>
      <c r="M46" s="259" t="s">
        <v>387</v>
      </c>
      <c r="N46" s="260">
        <v>36913237.832298718</v>
      </c>
      <c r="O46" s="260">
        <v>631176.43171901256</v>
      </c>
      <c r="P46" s="261">
        <v>1.7396377365397651E-2</v>
      </c>
      <c r="Q46" s="262">
        <v>85596763.243113801</v>
      </c>
      <c r="R46" s="262">
        <v>3790718.9982939065</v>
      </c>
      <c r="S46" s="261">
        <v>4.6337884117088834E-2</v>
      </c>
    </row>
    <row r="47" spans="1:19" x14ac:dyDescent="0.25">
      <c r="A47" s="474"/>
      <c r="B47" s="255" t="s">
        <v>388</v>
      </c>
      <c r="C47" s="412">
        <v>40521129.693970375</v>
      </c>
      <c r="D47" s="412">
        <v>-2049474.6395020857</v>
      </c>
      <c r="E47" s="413">
        <v>-4.8142953843166907E-2</v>
      </c>
      <c r="F47" s="414">
        <v>105758105.8066133</v>
      </c>
      <c r="G47" s="414">
        <v>-1771580.716629371</v>
      </c>
      <c r="H47" s="413">
        <v>-1.6475270912711549E-2</v>
      </c>
      <c r="L47" s="255" t="s">
        <v>388</v>
      </c>
      <c r="M47" s="255" t="s">
        <v>388</v>
      </c>
      <c r="N47" s="256">
        <v>36913237.832298741</v>
      </c>
      <c r="O47" s="256">
        <v>631176.43171902746</v>
      </c>
      <c r="P47" s="257">
        <v>1.7396377365398057E-2</v>
      </c>
      <c r="Q47" s="258">
        <v>85596763.243113801</v>
      </c>
      <c r="R47" s="258">
        <v>3790718.9982938915</v>
      </c>
      <c r="S47" s="257">
        <v>4.6337884117088647E-2</v>
      </c>
    </row>
    <row r="48" spans="1:19" x14ac:dyDescent="0.25">
      <c r="A48" s="474"/>
      <c r="B48" s="265" t="s">
        <v>389</v>
      </c>
      <c r="C48" s="416">
        <v>28558698.201901823</v>
      </c>
      <c r="D48" s="416">
        <v>101644.471872814</v>
      </c>
      <c r="E48" s="417">
        <v>3.5718550780805087E-3</v>
      </c>
      <c r="F48" s="418">
        <v>67500898.839471519</v>
      </c>
      <c r="G48" s="418">
        <v>409399.56931967288</v>
      </c>
      <c r="H48" s="417">
        <v>6.1021079238545136E-3</v>
      </c>
      <c r="L48" s="265" t="s">
        <v>389</v>
      </c>
      <c r="M48" s="259" t="s">
        <v>389</v>
      </c>
      <c r="N48" s="260">
        <v>18388965.724282783</v>
      </c>
      <c r="O48" s="260">
        <v>818831.35997178033</v>
      </c>
      <c r="P48" s="261">
        <v>4.6603591241454349E-2</v>
      </c>
      <c r="Q48" s="262">
        <v>42395636.598073892</v>
      </c>
      <c r="R48" s="262">
        <v>3727319.8471851796</v>
      </c>
      <c r="S48" s="261">
        <v>9.6392089451359811E-2</v>
      </c>
    </row>
    <row r="49" spans="1:19" x14ac:dyDescent="0.25">
      <c r="A49" s="474"/>
      <c r="B49" s="255" t="s">
        <v>471</v>
      </c>
      <c r="C49" s="412">
        <v>28558698.201901808</v>
      </c>
      <c r="D49" s="412">
        <v>101644.4718727991</v>
      </c>
      <c r="E49" s="413">
        <v>3.5718550780799853E-3</v>
      </c>
      <c r="F49" s="414">
        <v>67546162.849471524</v>
      </c>
      <c r="G49" s="414">
        <v>454663.57931963354</v>
      </c>
      <c r="H49" s="413">
        <v>6.7767688047762446E-3</v>
      </c>
      <c r="L49" s="255" t="s">
        <v>471</v>
      </c>
      <c r="M49" s="255" t="s">
        <v>471</v>
      </c>
      <c r="N49" s="256">
        <v>2487918.1304033264</v>
      </c>
      <c r="O49" s="256">
        <v>188656.70728322305</v>
      </c>
      <c r="P49" s="257">
        <v>8.2051003590194391E-2</v>
      </c>
      <c r="Q49" s="258">
        <v>5750132.9559056349</v>
      </c>
      <c r="R49" s="258">
        <v>688457.59824032616</v>
      </c>
      <c r="S49" s="257">
        <v>0.13601377994298638</v>
      </c>
    </row>
    <row r="50" spans="1:19" x14ac:dyDescent="0.25">
      <c r="A50" s="474"/>
      <c r="B50" s="255" t="s">
        <v>390</v>
      </c>
      <c r="C50" s="416">
        <v>2325642.5016764365</v>
      </c>
      <c r="D50" s="416">
        <v>33604.412911617197</v>
      </c>
      <c r="E50" s="417">
        <v>1.4661367573401293E-2</v>
      </c>
      <c r="F50" s="418">
        <v>5298924.7367245695</v>
      </c>
      <c r="G50" s="418">
        <v>32625.372815334238</v>
      </c>
      <c r="H50" s="417">
        <v>6.1951230951512119E-3</v>
      </c>
      <c r="L50" s="255" t="s">
        <v>390</v>
      </c>
      <c r="M50" s="255" t="s">
        <v>390</v>
      </c>
      <c r="N50" s="256">
        <v>2102108.9547028779</v>
      </c>
      <c r="O50" s="256">
        <v>73614.069974589162</v>
      </c>
      <c r="P50" s="257">
        <v>3.628999536986733E-2</v>
      </c>
      <c r="Q50" s="258">
        <v>4543562.971954084</v>
      </c>
      <c r="R50" s="258">
        <v>289393.28967431374</v>
      </c>
      <c r="S50" s="257">
        <v>6.8025798519449399E-2</v>
      </c>
    </row>
    <row r="51" spans="1:19" x14ac:dyDescent="0.25">
      <c r="A51" s="474"/>
      <c r="B51" s="265" t="s">
        <v>391</v>
      </c>
      <c r="C51" s="412">
        <v>2325642.501676436</v>
      </c>
      <c r="D51" s="412">
        <v>33604.412911618128</v>
      </c>
      <c r="E51" s="413">
        <v>1.4661367573401708E-2</v>
      </c>
      <c r="F51" s="414">
        <v>5313238.7608802328</v>
      </c>
      <c r="G51" s="414">
        <v>46939.396970997564</v>
      </c>
      <c r="H51" s="413">
        <v>8.9131653420009734E-3</v>
      </c>
      <c r="L51" s="265" t="s">
        <v>391</v>
      </c>
      <c r="M51" s="259" t="s">
        <v>391</v>
      </c>
      <c r="N51" s="260">
        <v>2102108.9547028784</v>
      </c>
      <c r="O51" s="260">
        <v>73614.06997458986</v>
      </c>
      <c r="P51" s="261">
        <v>3.6289995369867677E-2</v>
      </c>
      <c r="Q51" s="262">
        <v>4543562.9719540849</v>
      </c>
      <c r="R51" s="262">
        <v>289393.28967431467</v>
      </c>
      <c r="S51" s="261">
        <v>6.8025798519449621E-2</v>
      </c>
    </row>
    <row r="52" spans="1:19" x14ac:dyDescent="0.25">
      <c r="A52" s="474"/>
      <c r="B52" s="255" t="s">
        <v>392</v>
      </c>
      <c r="C52" s="416">
        <v>8042972.570650422</v>
      </c>
      <c r="D52" s="416">
        <v>127720.63672386017</v>
      </c>
      <c r="E52" s="417">
        <v>1.6136016615771964E-2</v>
      </c>
      <c r="F52" s="418">
        <v>18916893.751953851</v>
      </c>
      <c r="G52" s="418">
        <v>534118.41564602777</v>
      </c>
      <c r="H52" s="417">
        <v>2.9055374168180707E-2</v>
      </c>
      <c r="L52" s="255" t="s">
        <v>392</v>
      </c>
      <c r="M52" s="255" t="s">
        <v>392</v>
      </c>
      <c r="N52" s="256">
        <v>7268531.3732201532</v>
      </c>
      <c r="O52" s="256">
        <v>496036.43092535995</v>
      </c>
      <c r="P52" s="257">
        <v>7.3242790899343643E-2</v>
      </c>
      <c r="Q52" s="258">
        <v>15759718.070616443</v>
      </c>
      <c r="R52" s="258">
        <v>1599404.4591627121</v>
      </c>
      <c r="S52" s="257">
        <v>0.11294979073549724</v>
      </c>
    </row>
    <row r="53" spans="1:19" x14ac:dyDescent="0.25">
      <c r="A53" s="474"/>
      <c r="B53" s="265" t="s">
        <v>393</v>
      </c>
      <c r="C53" s="412">
        <v>8042972.5706504192</v>
      </c>
      <c r="D53" s="412">
        <v>127720.63672385458</v>
      </c>
      <c r="E53" s="413">
        <v>1.6136016615771253E-2</v>
      </c>
      <c r="F53" s="414">
        <v>19088205.929259781</v>
      </c>
      <c r="G53" s="414">
        <v>705430.59295195714</v>
      </c>
      <c r="H53" s="413">
        <v>3.83745424750234E-2</v>
      </c>
      <c r="L53" s="265" t="s">
        <v>393</v>
      </c>
      <c r="M53" s="259" t="s">
        <v>393</v>
      </c>
      <c r="N53" s="260">
        <v>7268531.3732201513</v>
      </c>
      <c r="O53" s="260">
        <v>496036.43092535343</v>
      </c>
      <c r="P53" s="261">
        <v>7.324279089934263E-2</v>
      </c>
      <c r="Q53" s="262">
        <v>15759718.070616456</v>
      </c>
      <c r="R53" s="262">
        <v>1599404.4591627326</v>
      </c>
      <c r="S53" s="261">
        <v>0.11294979073549875</v>
      </c>
    </row>
    <row r="54" spans="1:19" x14ac:dyDescent="0.25">
      <c r="A54" s="474"/>
      <c r="B54" s="255" t="s">
        <v>394</v>
      </c>
      <c r="C54" s="416">
        <v>6133513.0455648704</v>
      </c>
      <c r="D54" s="416">
        <v>-83893.231386106461</v>
      </c>
      <c r="E54" s="417">
        <v>-1.3493284441956686E-2</v>
      </c>
      <c r="F54" s="418">
        <v>14725679.006254435</v>
      </c>
      <c r="G54" s="418">
        <v>-631288.26294205897</v>
      </c>
      <c r="H54" s="417">
        <v>-4.1107612712590565E-2</v>
      </c>
      <c r="L54" s="255" t="s">
        <v>394</v>
      </c>
      <c r="M54" s="255" t="s">
        <v>394</v>
      </c>
      <c r="N54" s="256">
        <v>5525994.5939394645</v>
      </c>
      <c r="O54" s="256">
        <v>-10582.74768909812</v>
      </c>
      <c r="P54" s="257">
        <v>-1.9114241590247967E-3</v>
      </c>
      <c r="Q54" s="258">
        <v>12398120.240134208</v>
      </c>
      <c r="R54" s="258">
        <v>25718.977815134451</v>
      </c>
      <c r="S54" s="257">
        <v>2.0787377704490732E-3</v>
      </c>
    </row>
    <row r="55" spans="1:19" x14ac:dyDescent="0.25">
      <c r="A55" s="474"/>
      <c r="B55" s="265" t="s">
        <v>395</v>
      </c>
      <c r="C55" s="412">
        <v>6133513.0455648722</v>
      </c>
      <c r="D55" s="412">
        <v>-83893.231386102736</v>
      </c>
      <c r="E55" s="413">
        <v>-1.3493284441956091E-2</v>
      </c>
      <c r="F55" s="414">
        <v>14755099.471484067</v>
      </c>
      <c r="G55" s="414">
        <v>-601867.79771242477</v>
      </c>
      <c r="H55" s="413">
        <v>-3.9191839584087083E-2</v>
      </c>
      <c r="L55" s="265" t="s">
        <v>395</v>
      </c>
      <c r="M55" s="259" t="s">
        <v>395</v>
      </c>
      <c r="N55" s="260">
        <v>5525994.5939394664</v>
      </c>
      <c r="O55" s="260">
        <v>-10582.747689095326</v>
      </c>
      <c r="P55" s="261">
        <v>-1.9114241590242923E-3</v>
      </c>
      <c r="Q55" s="262">
        <v>12398120.240134202</v>
      </c>
      <c r="R55" s="262">
        <v>25718.977815121412</v>
      </c>
      <c r="S55" s="261">
        <v>2.0787377704480181E-3</v>
      </c>
    </row>
    <row r="56" spans="1:19" x14ac:dyDescent="0.25">
      <c r="A56" s="474"/>
      <c r="B56" s="255" t="s">
        <v>396</v>
      </c>
      <c r="C56" s="416">
        <v>12608453.946769496</v>
      </c>
      <c r="D56" s="416">
        <v>143811.59812472761</v>
      </c>
      <c r="E56" s="417">
        <v>1.1537563140779861E-2</v>
      </c>
      <c r="F56" s="418">
        <v>29672214.762068782</v>
      </c>
      <c r="G56" s="418">
        <v>929255.97959520295</v>
      </c>
      <c r="H56" s="417">
        <v>3.232986508549112E-2</v>
      </c>
      <c r="L56" s="255" t="s">
        <v>396</v>
      </c>
      <c r="M56" s="255" t="s">
        <v>396</v>
      </c>
      <c r="N56" s="256">
        <v>11459954.130394068</v>
      </c>
      <c r="O56" s="256">
        <v>581977.96118687093</v>
      </c>
      <c r="P56" s="257">
        <v>5.3500573280745325E-2</v>
      </c>
      <c r="Q56" s="258">
        <v>24587198.185349725</v>
      </c>
      <c r="R56" s="258">
        <v>2161536.9579905644</v>
      </c>
      <c r="S56" s="257">
        <v>9.6386765860598272E-2</v>
      </c>
    </row>
    <row r="57" spans="1:19" x14ac:dyDescent="0.25">
      <c r="A57" s="474"/>
      <c r="B57" s="265" t="s">
        <v>397</v>
      </c>
      <c r="C57" s="412">
        <v>12608453.946769495</v>
      </c>
      <c r="D57" s="412">
        <v>143811.59812472574</v>
      </c>
      <c r="E57" s="413">
        <v>1.1537563140779711E-2</v>
      </c>
      <c r="F57" s="414">
        <v>29845399.950766098</v>
      </c>
      <c r="G57" s="414">
        <v>1102441.168292515</v>
      </c>
      <c r="H57" s="413">
        <v>3.8355173405625304E-2</v>
      </c>
      <c r="L57" s="265" t="s">
        <v>397</v>
      </c>
      <c r="M57" s="259" t="s">
        <v>397</v>
      </c>
      <c r="N57" s="260">
        <v>11459954.130394068</v>
      </c>
      <c r="O57" s="260">
        <v>581977.96118686348</v>
      </c>
      <c r="P57" s="261">
        <v>5.3500573280744604E-2</v>
      </c>
      <c r="Q57" s="262">
        <v>24587198.185349733</v>
      </c>
      <c r="R57" s="262">
        <v>2161536.9579905793</v>
      </c>
      <c r="S57" s="261">
        <v>9.6386765860598966E-2</v>
      </c>
    </row>
    <row r="58" spans="1:19" x14ac:dyDescent="0.25">
      <c r="A58" s="474"/>
      <c r="B58" s="255" t="s">
        <v>398</v>
      </c>
      <c r="C58" s="416">
        <v>10373251.140333727</v>
      </c>
      <c r="D58" s="416">
        <v>-218015.87455072813</v>
      </c>
      <c r="E58" s="417">
        <v>-2.0584494210592476E-2</v>
      </c>
      <c r="F58" s="418">
        <v>24768150.831875414</v>
      </c>
      <c r="G58" s="418">
        <v>-1622989.0297969058</v>
      </c>
      <c r="H58" s="417">
        <v>-6.1497496444022949E-2</v>
      </c>
      <c r="L58" s="255" t="s">
        <v>398</v>
      </c>
      <c r="M58" s="255" t="s">
        <v>398</v>
      </c>
      <c r="N58" s="256">
        <v>9248066.2911585625</v>
      </c>
      <c r="O58" s="256">
        <v>103924.93275007792</v>
      </c>
      <c r="P58" s="257">
        <v>1.1365193152281473E-2</v>
      </c>
      <c r="Q58" s="258">
        <v>20716364.316088244</v>
      </c>
      <c r="R58" s="258">
        <v>473753.02884415537</v>
      </c>
      <c r="S58" s="257">
        <v>2.3403750737568702E-2</v>
      </c>
    </row>
    <row r="59" spans="1:19" x14ac:dyDescent="0.25">
      <c r="A59" s="474"/>
      <c r="B59" s="265" t="s">
        <v>399</v>
      </c>
      <c r="C59" s="412">
        <v>10373251.140333731</v>
      </c>
      <c r="D59" s="412">
        <v>-218015.87455071881</v>
      </c>
      <c r="E59" s="413">
        <v>-2.0584494210591608E-2</v>
      </c>
      <c r="F59" s="414">
        <v>24798810.22197609</v>
      </c>
      <c r="G59" s="414">
        <v>-1592329.6396962255</v>
      </c>
      <c r="H59" s="413">
        <v>-6.0335766020048101E-2</v>
      </c>
      <c r="L59" s="265" t="s">
        <v>399</v>
      </c>
      <c r="M59" s="259" t="s">
        <v>399</v>
      </c>
      <c r="N59" s="260">
        <v>9248066.2911585644</v>
      </c>
      <c r="O59" s="260">
        <v>103924.93275007978</v>
      </c>
      <c r="P59" s="261">
        <v>1.1365193152281678E-2</v>
      </c>
      <c r="Q59" s="262">
        <v>20716364.316088237</v>
      </c>
      <c r="R59" s="262">
        <v>473753.0288441442</v>
      </c>
      <c r="S59" s="261">
        <v>2.3403750737568146E-2</v>
      </c>
    </row>
    <row r="60" spans="1:19" x14ac:dyDescent="0.25">
      <c r="A60" s="474"/>
      <c r="B60" s="255" t="s">
        <v>400</v>
      </c>
      <c r="C60" s="416">
        <v>5974634.3442691732</v>
      </c>
      <c r="D60" s="416">
        <v>-3267.9131725421175</v>
      </c>
      <c r="E60" s="417">
        <v>-5.4666554115601138E-4</v>
      </c>
      <c r="F60" s="418">
        <v>14379460.579395857</v>
      </c>
      <c r="G60" s="418">
        <v>299965.43068969622</v>
      </c>
      <c r="H60" s="417">
        <v>2.1305126889955402E-2</v>
      </c>
      <c r="L60" s="255" t="s">
        <v>400</v>
      </c>
      <c r="M60" s="255" t="s">
        <v>400</v>
      </c>
      <c r="N60" s="256">
        <v>5371588.3564306451</v>
      </c>
      <c r="O60" s="256">
        <v>239250.55606132187</v>
      </c>
      <c r="P60" s="257">
        <v>4.6616291710983131E-2</v>
      </c>
      <c r="Q60" s="258">
        <v>11877427.188318128</v>
      </c>
      <c r="R60" s="258">
        <v>966079.24284733273</v>
      </c>
      <c r="S60" s="257">
        <v>8.8538945662377466E-2</v>
      </c>
    </row>
    <row r="61" spans="1:19" x14ac:dyDescent="0.25">
      <c r="A61" s="474"/>
      <c r="B61" s="265" t="s">
        <v>401</v>
      </c>
      <c r="C61" s="412">
        <v>5974634.3442691769</v>
      </c>
      <c r="D61" s="412">
        <v>-3267.9131725374609</v>
      </c>
      <c r="E61" s="413">
        <v>-5.4666554115523249E-4</v>
      </c>
      <c r="F61" s="414">
        <v>14470139.723403726</v>
      </c>
      <c r="G61" s="414">
        <v>390644.57469755225</v>
      </c>
      <c r="H61" s="413">
        <v>2.7745637934571132E-2</v>
      </c>
      <c r="L61" s="265" t="s">
        <v>401</v>
      </c>
      <c r="M61" s="259" t="s">
        <v>401</v>
      </c>
      <c r="N61" s="260">
        <v>5371588.356430647</v>
      </c>
      <c r="O61" s="260">
        <v>239250.55606132373</v>
      </c>
      <c r="P61" s="261">
        <v>4.6616291710983492E-2</v>
      </c>
      <c r="Q61" s="262">
        <v>11877427.188318124</v>
      </c>
      <c r="R61" s="262">
        <v>966079.24284732901</v>
      </c>
      <c r="S61" s="261">
        <v>8.8538945662377119E-2</v>
      </c>
    </row>
    <row r="62" spans="1:19" x14ac:dyDescent="0.25">
      <c r="A62" s="474"/>
      <c r="B62" s="255" t="s">
        <v>402</v>
      </c>
      <c r="C62" s="416">
        <v>6180210.5265806047</v>
      </c>
      <c r="D62" s="416">
        <v>-13354.980984984897</v>
      </c>
      <c r="E62" s="417">
        <v>-2.1562670110894066E-3</v>
      </c>
      <c r="F62" s="418">
        <v>14828886.223930363</v>
      </c>
      <c r="G62" s="418">
        <v>-787909.4280911684</v>
      </c>
      <c r="H62" s="417">
        <v>-5.0452695011679732E-2</v>
      </c>
      <c r="L62" s="255" t="s">
        <v>402</v>
      </c>
      <c r="M62" s="255" t="s">
        <v>402</v>
      </c>
      <c r="N62" s="256">
        <v>5156913.3332681945</v>
      </c>
      <c r="O62" s="256">
        <v>159081.30675919075</v>
      </c>
      <c r="P62" s="257">
        <v>3.1830062698267471E-2</v>
      </c>
      <c r="Q62" s="258">
        <v>11638814.536779461</v>
      </c>
      <c r="R62" s="258">
        <v>647812.49890754186</v>
      </c>
      <c r="S62" s="257">
        <v>5.8940258283581529E-2</v>
      </c>
    </row>
    <row r="63" spans="1:19" x14ac:dyDescent="0.25">
      <c r="A63" s="474"/>
      <c r="B63" s="265" t="s">
        <v>403</v>
      </c>
      <c r="C63" s="412">
        <v>2589172.0151162436</v>
      </c>
      <c r="D63" s="412">
        <v>32977.274647324812</v>
      </c>
      <c r="E63" s="413">
        <v>1.2900924223510187E-2</v>
      </c>
      <c r="F63" s="414">
        <v>6099210.1638106052</v>
      </c>
      <c r="G63" s="414">
        <v>-176410.43721142877</v>
      </c>
      <c r="H63" s="413">
        <v>-2.8110436947494714E-2</v>
      </c>
      <c r="L63" s="265" t="s">
        <v>403</v>
      </c>
      <c r="M63" s="259" t="s">
        <v>403</v>
      </c>
      <c r="N63" s="260">
        <v>2276200.2631234485</v>
      </c>
      <c r="O63" s="260">
        <v>60915.39217067929</v>
      </c>
      <c r="P63" s="261">
        <v>2.7497769234744181E-2</v>
      </c>
      <c r="Q63" s="262">
        <v>5103399.5604896955</v>
      </c>
      <c r="R63" s="262">
        <v>276715.36052376498</v>
      </c>
      <c r="S63" s="261">
        <v>5.7330322237721332E-2</v>
      </c>
    </row>
    <row r="64" spans="1:19" x14ac:dyDescent="0.25">
      <c r="A64" s="474"/>
      <c r="B64" s="255" t="s">
        <v>404</v>
      </c>
      <c r="C64" s="416">
        <v>3591038.5114643578</v>
      </c>
      <c r="D64" s="416">
        <v>-46332.25563231064</v>
      </c>
      <c r="E64" s="417">
        <v>-1.273784241392934E-2</v>
      </c>
      <c r="F64" s="418">
        <v>8734412.8873733673</v>
      </c>
      <c r="G64" s="418">
        <v>-606762.16362612695</v>
      </c>
      <c r="H64" s="417">
        <v>-6.4955657110954593E-2</v>
      </c>
      <c r="L64" s="255" t="s">
        <v>404</v>
      </c>
      <c r="M64" s="255" t="s">
        <v>404</v>
      </c>
      <c r="N64" s="256">
        <v>2880713.0701447423</v>
      </c>
      <c r="O64" s="256">
        <v>98165.914588505402</v>
      </c>
      <c r="P64" s="257">
        <v>3.5279155788064925E-2</v>
      </c>
      <c r="Q64" s="258">
        <v>6535414.9762897668</v>
      </c>
      <c r="R64" s="258">
        <v>371097.13838377967</v>
      </c>
      <c r="S64" s="257">
        <v>6.0200844301344626E-2</v>
      </c>
    </row>
    <row r="65" spans="1:19" x14ac:dyDescent="0.25">
      <c r="A65" s="474"/>
      <c r="B65" s="265" t="s">
        <v>405</v>
      </c>
      <c r="C65" s="412">
        <v>54443918.629966065</v>
      </c>
      <c r="D65" s="412">
        <v>675147.08642506599</v>
      </c>
      <c r="E65" s="413">
        <v>1.2556490822527791E-2</v>
      </c>
      <c r="F65" s="414">
        <v>129575737.98153222</v>
      </c>
      <c r="G65" s="414">
        <v>70785.076536759734</v>
      </c>
      <c r="H65" s="413">
        <v>5.4658200284191062E-4</v>
      </c>
      <c r="L65" s="265" t="s">
        <v>405</v>
      </c>
      <c r="M65" s="259" t="s">
        <v>405</v>
      </c>
      <c r="N65" s="260">
        <v>50991104.87007311</v>
      </c>
      <c r="O65" s="260">
        <v>1501560.7361239195</v>
      </c>
      <c r="P65" s="261">
        <v>3.0340969237052803E-2</v>
      </c>
      <c r="Q65" s="262">
        <v>117465393.938045</v>
      </c>
      <c r="R65" s="262">
        <v>8071608.7265571058</v>
      </c>
      <c r="S65" s="261">
        <v>7.3784892907330105E-2</v>
      </c>
    </row>
    <row r="66" spans="1:19" x14ac:dyDescent="0.25">
      <c r="A66" s="474"/>
      <c r="B66" s="255" t="s">
        <v>406</v>
      </c>
      <c r="C66" s="416">
        <v>16735351.669770794</v>
      </c>
      <c r="D66" s="416">
        <v>355201.07836532034</v>
      </c>
      <c r="E66" s="417">
        <v>2.1684848157115928E-2</v>
      </c>
      <c r="F66" s="418">
        <v>38645909.035638765</v>
      </c>
      <c r="G66" s="418">
        <v>405782.35017325729</v>
      </c>
      <c r="H66" s="417">
        <v>1.0611427977499066E-2</v>
      </c>
      <c r="L66" s="255" t="s">
        <v>406</v>
      </c>
      <c r="M66" s="255" t="s">
        <v>406</v>
      </c>
      <c r="N66" s="256">
        <v>15209577.432700468</v>
      </c>
      <c r="O66" s="256">
        <v>523796.66973979212</v>
      </c>
      <c r="P66" s="257">
        <v>3.5666926954327889E-2</v>
      </c>
      <c r="Q66" s="258">
        <v>33641369.837880015</v>
      </c>
      <c r="R66" s="258">
        <v>2635978.1603179835</v>
      </c>
      <c r="S66" s="257">
        <v>8.5016767010416036E-2</v>
      </c>
    </row>
    <row r="67" spans="1:19" x14ac:dyDescent="0.25">
      <c r="A67" s="474"/>
      <c r="B67" s="265" t="s">
        <v>407</v>
      </c>
      <c r="C67" s="412">
        <v>10264311.25725482</v>
      </c>
      <c r="D67" s="412">
        <v>-69389.784419542179</v>
      </c>
      <c r="E67" s="413">
        <v>-6.7149014800895572E-3</v>
      </c>
      <c r="F67" s="414">
        <v>25144867.919115208</v>
      </c>
      <c r="G67" s="414">
        <v>-37809.731129929423</v>
      </c>
      <c r="H67" s="413">
        <v>-1.501418223076106E-3</v>
      </c>
      <c r="L67" s="265" t="s">
        <v>407</v>
      </c>
      <c r="M67" s="259" t="s">
        <v>407</v>
      </c>
      <c r="N67" s="260">
        <v>9350030.7904335093</v>
      </c>
      <c r="O67" s="260">
        <v>17087.59684111923</v>
      </c>
      <c r="P67" s="261">
        <v>1.8308904797417883E-3</v>
      </c>
      <c r="Q67" s="262">
        <v>21686130.927446652</v>
      </c>
      <c r="R67" s="262">
        <v>1008160.7122903876</v>
      </c>
      <c r="S67" s="261">
        <v>4.87553034364775E-2</v>
      </c>
    </row>
    <row r="68" spans="1:19" x14ac:dyDescent="0.25">
      <c r="A68" s="474"/>
      <c r="B68" s="255" t="s">
        <v>408</v>
      </c>
      <c r="C68" s="416">
        <v>19304159.981465384</v>
      </c>
      <c r="D68" s="416">
        <v>251394.2289727442</v>
      </c>
      <c r="E68" s="417">
        <v>1.3194631805088704E-2</v>
      </c>
      <c r="F68" s="418">
        <v>46396631.123509035</v>
      </c>
      <c r="G68" s="418">
        <v>-205513.04059883207</v>
      </c>
      <c r="H68" s="417">
        <v>-4.409948174811976E-3</v>
      </c>
      <c r="L68" s="255" t="s">
        <v>408</v>
      </c>
      <c r="M68" s="255" t="s">
        <v>408</v>
      </c>
      <c r="N68" s="256">
        <v>17339106.531507883</v>
      </c>
      <c r="O68" s="256">
        <v>599216.57134062424</v>
      </c>
      <c r="P68" s="257">
        <v>3.5795729408405086E-2</v>
      </c>
      <c r="Q68" s="258">
        <v>40571671.80404301</v>
      </c>
      <c r="R68" s="258">
        <v>2809074.1599443331</v>
      </c>
      <c r="S68" s="257">
        <v>7.438773641630872E-2</v>
      </c>
    </row>
    <row r="69" spans="1:19" x14ac:dyDescent="0.25">
      <c r="A69" s="474"/>
      <c r="B69" s="265" t="s">
        <v>409</v>
      </c>
      <c r="C69" s="412">
        <v>1366202.2734551772</v>
      </c>
      <c r="D69" s="412">
        <v>30779.78604738228</v>
      </c>
      <c r="E69" s="413">
        <v>2.3048725281786517E-2</v>
      </c>
      <c r="F69" s="414">
        <v>3168815.5272273738</v>
      </c>
      <c r="G69" s="414">
        <v>31672.458011682611</v>
      </c>
      <c r="H69" s="413">
        <v>1.0095955878608035E-2</v>
      </c>
      <c r="L69" s="265" t="s">
        <v>409</v>
      </c>
      <c r="M69" s="259" t="s">
        <v>409</v>
      </c>
      <c r="N69" s="260">
        <v>1212009.4899048037</v>
      </c>
      <c r="O69" s="260">
        <v>59042.381498118397</v>
      </c>
      <c r="P69" s="261">
        <v>5.1209077056595803E-2</v>
      </c>
      <c r="Q69" s="262">
        <v>2712231.6872208095</v>
      </c>
      <c r="R69" s="262">
        <v>260342.81121557625</v>
      </c>
      <c r="S69" s="261">
        <v>0.10618050995840506</v>
      </c>
    </row>
    <row r="70" spans="1:19" x14ac:dyDescent="0.25">
      <c r="A70" s="474"/>
      <c r="B70" s="255" t="s">
        <v>469</v>
      </c>
      <c r="C70" s="416">
        <v>6773893.4480198845</v>
      </c>
      <c r="D70" s="416">
        <v>107161.77745917812</v>
      </c>
      <c r="E70" s="417">
        <v>1.6074109886916339E-2</v>
      </c>
      <c r="F70" s="418">
        <v>16265747.492986439</v>
      </c>
      <c r="G70" s="418">
        <v>-77113.842974798754</v>
      </c>
      <c r="H70" s="417">
        <v>-4.718503167197261E-3</v>
      </c>
      <c r="L70" s="255" t="s">
        <v>469</v>
      </c>
      <c r="M70" s="255" t="s">
        <v>469</v>
      </c>
      <c r="N70" s="256">
        <v>7880380.6255264133</v>
      </c>
      <c r="O70" s="256">
        <v>302417.51670428552</v>
      </c>
      <c r="P70" s="257">
        <v>3.9907493921713146E-2</v>
      </c>
      <c r="Q70" s="258">
        <v>18853989.681454521</v>
      </c>
      <c r="R70" s="258">
        <v>1358052.8827888481</v>
      </c>
      <c r="S70" s="257">
        <v>7.762104415537327E-2</v>
      </c>
    </row>
    <row r="71" spans="1:19" x14ac:dyDescent="0.25">
      <c r="A71" s="474"/>
      <c r="B71" s="265" t="s">
        <v>410</v>
      </c>
      <c r="C71" s="412">
        <v>16026929.087535745</v>
      </c>
      <c r="D71" s="412">
        <v>334533.959569484</v>
      </c>
      <c r="E71" s="413">
        <v>2.1318221778222565E-2</v>
      </c>
      <c r="F71" s="414">
        <v>37558850.355319738</v>
      </c>
      <c r="G71" s="414">
        <v>585719.53630208224</v>
      </c>
      <c r="H71" s="413">
        <v>1.5841761931635206E-2</v>
      </c>
      <c r="L71" s="265" t="s">
        <v>410</v>
      </c>
      <c r="M71" s="259" t="s">
        <v>410</v>
      </c>
      <c r="N71" s="260">
        <v>14471258.141372712</v>
      </c>
      <c r="O71" s="260">
        <v>849274.44296979345</v>
      </c>
      <c r="P71" s="261">
        <v>6.2345871333656412E-2</v>
      </c>
      <c r="Q71" s="262">
        <v>31868611.016234554</v>
      </c>
      <c r="R71" s="262">
        <v>3115728.9606224187</v>
      </c>
      <c r="S71" s="261">
        <v>0.1083623184137214</v>
      </c>
    </row>
    <row r="72" spans="1:19" x14ac:dyDescent="0.25">
      <c r="A72" s="474"/>
      <c r="B72" s="255" t="s">
        <v>411</v>
      </c>
      <c r="C72" s="416">
        <v>13774669.452702021</v>
      </c>
      <c r="D72" s="416">
        <v>239230.82071768865</v>
      </c>
      <c r="E72" s="417">
        <v>1.767440474018955E-2</v>
      </c>
      <c r="F72" s="418">
        <v>32738410.549603272</v>
      </c>
      <c r="G72" s="418">
        <v>638097.21653422341</v>
      </c>
      <c r="H72" s="417">
        <v>1.9878223926146833E-2</v>
      </c>
      <c r="L72" s="255" t="s">
        <v>411</v>
      </c>
      <c r="M72" s="255" t="s">
        <v>411</v>
      </c>
      <c r="N72" s="256">
        <v>12386950.553750809</v>
      </c>
      <c r="O72" s="256">
        <v>718202.32202666812</v>
      </c>
      <c r="P72" s="257">
        <v>6.1549217427973299E-2</v>
      </c>
      <c r="Q72" s="258">
        <v>27315490.710918602</v>
      </c>
      <c r="R72" s="258">
        <v>2612126.3198781908</v>
      </c>
      <c r="S72" s="257">
        <v>0.1057396991976354</v>
      </c>
    </row>
    <row r="73" spans="1:19" x14ac:dyDescent="0.25">
      <c r="A73" s="474"/>
      <c r="B73" s="265" t="s">
        <v>412</v>
      </c>
      <c r="C73" s="412">
        <v>2252259.6348337177</v>
      </c>
      <c r="D73" s="412">
        <v>95303.13885180885</v>
      </c>
      <c r="E73" s="413">
        <v>4.4184080221063571E-2</v>
      </c>
      <c r="F73" s="414">
        <v>5150046.1002447782</v>
      </c>
      <c r="G73" s="414">
        <v>277228.61429616995</v>
      </c>
      <c r="H73" s="413">
        <v>5.6892878728906651E-2</v>
      </c>
      <c r="L73" s="265" t="s">
        <v>412</v>
      </c>
      <c r="M73" s="259" t="s">
        <v>412</v>
      </c>
      <c r="N73" s="260">
        <v>2084307.587621893</v>
      </c>
      <c r="O73" s="260">
        <v>131072.12094311416</v>
      </c>
      <c r="P73" s="261">
        <v>6.7105130527854454E-2</v>
      </c>
      <c r="Q73" s="262">
        <v>4553120.3053159788</v>
      </c>
      <c r="R73" s="262">
        <v>503602.64074425725</v>
      </c>
      <c r="S73" s="261">
        <v>0.12436114185898198</v>
      </c>
    </row>
    <row r="74" spans="1:19" x14ac:dyDescent="0.25">
      <c r="A74" s="475"/>
      <c r="B74" s="255" t="s">
        <v>193</v>
      </c>
      <c r="C74" s="416">
        <v>379719524.23969924</v>
      </c>
      <c r="D74" s="416">
        <v>379165.13540792465</v>
      </c>
      <c r="E74" s="417">
        <v>9.9953808316947772E-4</v>
      </c>
      <c r="F74" s="418">
        <v>910613834.88742721</v>
      </c>
      <c r="G74" s="418">
        <v>4223377.0145107508</v>
      </c>
      <c r="H74" s="417">
        <v>4.6595559097367548E-3</v>
      </c>
      <c r="L74" s="255" t="s">
        <v>193</v>
      </c>
      <c r="M74" s="255" t="s">
        <v>193</v>
      </c>
      <c r="N74" s="256">
        <v>345857309.36570716</v>
      </c>
      <c r="O74" s="256">
        <v>13995432.698849976</v>
      </c>
      <c r="P74" s="257">
        <v>4.2172462951806391E-2</v>
      </c>
      <c r="Q74" s="258">
        <v>782950314.31105876</v>
      </c>
      <c r="R74" s="258">
        <v>59783046.664141536</v>
      </c>
      <c r="S74" s="257">
        <v>8.2668352591049946E-2</v>
      </c>
    </row>
    <row r="75" spans="1:19" x14ac:dyDescent="0.25">
      <c r="A75" s="476" t="s">
        <v>466</v>
      </c>
      <c r="B75" s="265" t="s">
        <v>46</v>
      </c>
      <c r="C75" s="412">
        <v>723972821.6498065</v>
      </c>
      <c r="D75" s="412">
        <v>28145034.154805899</v>
      </c>
      <c r="E75" s="413">
        <v>4.0448275651837368E-2</v>
      </c>
      <c r="F75" s="414">
        <v>1649802773.1761138</v>
      </c>
      <c r="G75" s="414">
        <v>86849486.812200546</v>
      </c>
      <c r="H75" s="413">
        <v>5.5567551231328852E-2</v>
      </c>
      <c r="L75" s="265" t="s">
        <v>46</v>
      </c>
      <c r="M75" s="259" t="s">
        <v>46</v>
      </c>
      <c r="N75" s="260">
        <v>701292398.67081606</v>
      </c>
      <c r="O75" s="260">
        <v>36004926.249123335</v>
      </c>
      <c r="P75" s="261">
        <v>5.4119351019887532E-2</v>
      </c>
      <c r="Q75" s="262">
        <v>1592428785.3389375</v>
      </c>
      <c r="R75" s="262">
        <v>141766234.90659833</v>
      </c>
      <c r="S75" s="261">
        <v>9.7725163487778682E-2</v>
      </c>
    </row>
    <row r="76" spans="1:19" x14ac:dyDescent="0.25">
      <c r="A76" s="474"/>
      <c r="B76" s="255" t="s">
        <v>351</v>
      </c>
      <c r="C76" s="416">
        <v>60949250.899879344</v>
      </c>
      <c r="D76" s="416">
        <v>3382288.6211743802</v>
      </c>
      <c r="E76" s="417">
        <v>5.8753988178138566E-2</v>
      </c>
      <c r="F76" s="418">
        <v>138624506.96018636</v>
      </c>
      <c r="G76" s="418">
        <v>9231501.1131437868</v>
      </c>
      <c r="H76" s="417">
        <v>7.134466853684876E-2</v>
      </c>
      <c r="L76" s="255" t="s">
        <v>351</v>
      </c>
      <c r="M76" s="255" t="s">
        <v>351</v>
      </c>
      <c r="N76" s="256">
        <v>57947724.479043514</v>
      </c>
      <c r="O76" s="256">
        <v>3512016.7593533173</v>
      </c>
      <c r="P76" s="257">
        <v>6.4516783311388257E-2</v>
      </c>
      <c r="Q76" s="258">
        <v>131301019.44733632</v>
      </c>
      <c r="R76" s="258">
        <v>12063881.963351935</v>
      </c>
      <c r="S76" s="257">
        <v>0.10117554159644536</v>
      </c>
    </row>
    <row r="77" spans="1:19" x14ac:dyDescent="0.25">
      <c r="A77" s="474"/>
      <c r="B77" s="265" t="s">
        <v>352</v>
      </c>
      <c r="C77" s="412">
        <v>135339190.21215826</v>
      </c>
      <c r="D77" s="412">
        <v>5408290.6467790157</v>
      </c>
      <c r="E77" s="413">
        <v>4.1624360832333389E-2</v>
      </c>
      <c r="F77" s="414">
        <v>310877991.87643135</v>
      </c>
      <c r="G77" s="414">
        <v>16257355.899015963</v>
      </c>
      <c r="H77" s="413">
        <v>5.5180642201390795E-2</v>
      </c>
      <c r="L77" s="265" t="s">
        <v>352</v>
      </c>
      <c r="M77" s="259" t="s">
        <v>352</v>
      </c>
      <c r="N77" s="260">
        <v>131163968.79556961</v>
      </c>
      <c r="O77" s="260">
        <v>7133006.3880318105</v>
      </c>
      <c r="P77" s="261">
        <v>5.7509885028500851E-2</v>
      </c>
      <c r="Q77" s="262">
        <v>300914196.04510051</v>
      </c>
      <c r="R77" s="262">
        <v>27060405.909275711</v>
      </c>
      <c r="S77" s="261">
        <v>9.8813333552383587E-2</v>
      </c>
    </row>
    <row r="78" spans="1:19" x14ac:dyDescent="0.25">
      <c r="A78" s="474"/>
      <c r="B78" s="255" t="s">
        <v>353</v>
      </c>
      <c r="C78" s="416">
        <v>57096053.072706543</v>
      </c>
      <c r="D78" s="416">
        <v>2220897.4337018505</v>
      </c>
      <c r="E78" s="417">
        <v>4.0471820222469847E-2</v>
      </c>
      <c r="F78" s="418">
        <v>127160940.74597101</v>
      </c>
      <c r="G78" s="418">
        <v>7227406.2369647771</v>
      </c>
      <c r="H78" s="417">
        <v>6.0261763038610736E-2</v>
      </c>
      <c r="L78" s="255" t="s">
        <v>353</v>
      </c>
      <c r="M78" s="255" t="s">
        <v>353</v>
      </c>
      <c r="N78" s="256">
        <v>55677283.714872941</v>
      </c>
      <c r="O78" s="256">
        <v>3480943.9870189503</v>
      </c>
      <c r="P78" s="257">
        <v>6.6689426982202427E-2</v>
      </c>
      <c r="Q78" s="258">
        <v>122753386.35000628</v>
      </c>
      <c r="R78" s="258">
        <v>12239654.937877014</v>
      </c>
      <c r="S78" s="257">
        <v>0.11075234526497645</v>
      </c>
    </row>
    <row r="79" spans="1:19" x14ac:dyDescent="0.25">
      <c r="A79" s="474"/>
      <c r="B79" s="265" t="s">
        <v>354</v>
      </c>
      <c r="C79" s="412">
        <v>29794033.416083016</v>
      </c>
      <c r="D79" s="412">
        <v>1433331.6721023582</v>
      </c>
      <c r="E79" s="413">
        <v>5.0539358477142478E-2</v>
      </c>
      <c r="F79" s="414">
        <v>68584531.577020779</v>
      </c>
      <c r="G79" s="414">
        <v>4077415.4321226627</v>
      </c>
      <c r="H79" s="413">
        <v>6.3208769447448729E-2</v>
      </c>
      <c r="L79" s="265" t="s">
        <v>354</v>
      </c>
      <c r="M79" s="259" t="s">
        <v>354</v>
      </c>
      <c r="N79" s="260">
        <v>28549774.165341489</v>
      </c>
      <c r="O79" s="260">
        <v>2008608.4454891607</v>
      </c>
      <c r="P79" s="261">
        <v>7.5678983609478639E-2</v>
      </c>
      <c r="Q79" s="262">
        <v>65644860.803031988</v>
      </c>
      <c r="R79" s="262">
        <v>6882854.6439834312</v>
      </c>
      <c r="S79" s="261">
        <v>0.11713103574704221</v>
      </c>
    </row>
    <row r="80" spans="1:19" x14ac:dyDescent="0.25">
      <c r="A80" s="474"/>
      <c r="B80" s="255" t="s">
        <v>355</v>
      </c>
      <c r="C80" s="416">
        <v>149797246.76575691</v>
      </c>
      <c r="D80" s="416">
        <v>5166031.9062039256</v>
      </c>
      <c r="E80" s="417">
        <v>3.5718651130881421E-2</v>
      </c>
      <c r="F80" s="418">
        <v>342582520.21721733</v>
      </c>
      <c r="G80" s="418">
        <v>17660409.699350834</v>
      </c>
      <c r="H80" s="417">
        <v>5.4352748328525158E-2</v>
      </c>
      <c r="L80" s="255" t="s">
        <v>355</v>
      </c>
      <c r="M80" s="255" t="s">
        <v>355</v>
      </c>
      <c r="N80" s="256">
        <v>145798170.8313643</v>
      </c>
      <c r="O80" s="256">
        <v>6316810.2594658434</v>
      </c>
      <c r="P80" s="257">
        <v>4.5287845154118045E-2</v>
      </c>
      <c r="Q80" s="258">
        <v>331494230.57601923</v>
      </c>
      <c r="R80" s="258">
        <v>27909157.859742582</v>
      </c>
      <c r="S80" s="257">
        <v>9.1931917501839142E-2</v>
      </c>
    </row>
    <row r="81" spans="1:19" x14ac:dyDescent="0.25">
      <c r="A81" s="474"/>
      <c r="B81" s="265" t="s">
        <v>356</v>
      </c>
      <c r="C81" s="412">
        <v>77075303.011986256</v>
      </c>
      <c r="D81" s="412">
        <v>3165168.3021785915</v>
      </c>
      <c r="E81" s="413">
        <v>4.2824550578969285E-2</v>
      </c>
      <c r="F81" s="414">
        <v>174834655.037202</v>
      </c>
      <c r="G81" s="414">
        <v>9959875.1767836213</v>
      </c>
      <c r="H81" s="413">
        <v>6.0408724640697437E-2</v>
      </c>
      <c r="L81" s="265" t="s">
        <v>356</v>
      </c>
      <c r="M81" s="259" t="s">
        <v>356</v>
      </c>
      <c r="N81" s="260">
        <v>74732499.092916563</v>
      </c>
      <c r="O81" s="260">
        <v>4529347.3523326665</v>
      </c>
      <c r="P81" s="261">
        <v>6.4517720928963448E-2</v>
      </c>
      <c r="Q81" s="262">
        <v>168742562.33833319</v>
      </c>
      <c r="R81" s="262">
        <v>17302540.257147193</v>
      </c>
      <c r="S81" s="261">
        <v>0.114253418742051</v>
      </c>
    </row>
    <row r="82" spans="1:19" x14ac:dyDescent="0.25">
      <c r="A82" s="474"/>
      <c r="B82" s="255" t="s">
        <v>357</v>
      </c>
      <c r="C82" s="416">
        <v>94390902.38527742</v>
      </c>
      <c r="D82" s="416">
        <v>4227165.4213765264</v>
      </c>
      <c r="E82" s="417">
        <v>4.6883210076673822E-2</v>
      </c>
      <c r="F82" s="418">
        <v>214505108.28445476</v>
      </c>
      <c r="G82" s="418">
        <v>12180851.677155465</v>
      </c>
      <c r="H82" s="417">
        <v>6.0204603646698947E-2</v>
      </c>
      <c r="L82" s="255" t="s">
        <v>357</v>
      </c>
      <c r="M82" s="255" t="s">
        <v>357</v>
      </c>
      <c r="N82" s="256">
        <v>90800355.597063616</v>
      </c>
      <c r="O82" s="256">
        <v>5087857.0487286747</v>
      </c>
      <c r="P82" s="257">
        <v>5.9359569898193243E-2</v>
      </c>
      <c r="Q82" s="258">
        <v>205454353.30992633</v>
      </c>
      <c r="R82" s="258">
        <v>18888166.792995661</v>
      </c>
      <c r="S82" s="257">
        <v>0.10124110454110387</v>
      </c>
    </row>
    <row r="83" spans="1:19" x14ac:dyDescent="0.25">
      <c r="A83" s="474"/>
      <c r="B83" s="265" t="s">
        <v>358</v>
      </c>
      <c r="C83" s="412">
        <v>119530841.88599452</v>
      </c>
      <c r="D83" s="412">
        <v>3141860.1512984931</v>
      </c>
      <c r="E83" s="413">
        <v>2.6994480959204852E-2</v>
      </c>
      <c r="F83" s="414">
        <v>273272109.93520194</v>
      </c>
      <c r="G83" s="414">
        <v>10894263.03523466</v>
      </c>
      <c r="H83" s="413">
        <v>4.1521276144125638E-2</v>
      </c>
      <c r="L83" s="265" t="s">
        <v>358</v>
      </c>
      <c r="M83" s="259" t="s">
        <v>358</v>
      </c>
      <c r="N83" s="260">
        <v>116622621.99467088</v>
      </c>
      <c r="O83" s="260">
        <v>3936336.0087067336</v>
      </c>
      <c r="P83" s="261">
        <v>3.493181068366235E-2</v>
      </c>
      <c r="Q83" s="262">
        <v>266124176.4691838</v>
      </c>
      <c r="R83" s="262">
        <v>19419572.542224735</v>
      </c>
      <c r="S83" s="261">
        <v>7.871589031218168E-2</v>
      </c>
    </row>
    <row r="84" spans="1:19" x14ac:dyDescent="0.25">
      <c r="A84" s="474"/>
      <c r="B84" s="255" t="s">
        <v>359</v>
      </c>
      <c r="C84" s="416">
        <v>561692327.2748822</v>
      </c>
      <c r="D84" s="416">
        <v>19534905.283884645</v>
      </c>
      <c r="E84" s="417">
        <v>3.6031795363319803E-2</v>
      </c>
      <c r="F84" s="418">
        <v>1277465416.7960508</v>
      </c>
      <c r="G84" s="418">
        <v>57513504.286901712</v>
      </c>
      <c r="H84" s="417">
        <v>4.7144074858336181E-2</v>
      </c>
      <c r="L84" s="255" t="s">
        <v>359</v>
      </c>
      <c r="M84" s="255" t="s">
        <v>359</v>
      </c>
      <c r="N84" s="256">
        <v>548520645.78369045</v>
      </c>
      <c r="O84" s="256">
        <v>27314297.961146057</v>
      </c>
      <c r="P84" s="257">
        <v>5.2405919604121512E-2</v>
      </c>
      <c r="Q84" s="258">
        <v>1247161682.4538503</v>
      </c>
      <c r="R84" s="258">
        <v>96252359.051655054</v>
      </c>
      <c r="S84" s="257">
        <v>8.363157469879913E-2</v>
      </c>
    </row>
    <row r="85" spans="1:19" x14ac:dyDescent="0.25">
      <c r="A85" s="474"/>
      <c r="B85" s="265" t="s">
        <v>360</v>
      </c>
      <c r="C85" s="412">
        <v>48070637.085004218</v>
      </c>
      <c r="D85" s="412">
        <v>2484248.4743788913</v>
      </c>
      <c r="E85" s="413">
        <v>5.4495399835201241E-2</v>
      </c>
      <c r="F85" s="414">
        <v>113692539.8312106</v>
      </c>
      <c r="G85" s="414">
        <v>6586888.9926419854</v>
      </c>
      <c r="H85" s="413">
        <v>6.1498986664763861E-2</v>
      </c>
      <c r="L85" s="265" t="s">
        <v>360</v>
      </c>
      <c r="M85" s="259" t="s">
        <v>360</v>
      </c>
      <c r="N85" s="260">
        <v>45989431.6972543</v>
      </c>
      <c r="O85" s="260">
        <v>2662420.3443868086</v>
      </c>
      <c r="P85" s="261">
        <v>6.1449434457948204E-2</v>
      </c>
      <c r="Q85" s="262">
        <v>108971904.34781674</v>
      </c>
      <c r="R85" s="262">
        <v>9521580.37872383</v>
      </c>
      <c r="S85" s="261">
        <v>9.5742075025144605E-2</v>
      </c>
    </row>
    <row r="86" spans="1:19" x14ac:dyDescent="0.25">
      <c r="A86" s="474"/>
      <c r="B86" s="255" t="s">
        <v>361</v>
      </c>
      <c r="C86" s="416">
        <v>48540029.791700386</v>
      </c>
      <c r="D86" s="416">
        <v>2980851.0048607439</v>
      </c>
      <c r="E86" s="417">
        <v>6.5428110958878863E-2</v>
      </c>
      <c r="F86" s="418">
        <v>108656199.38536106</v>
      </c>
      <c r="G86" s="418">
        <v>7287690.9014712274</v>
      </c>
      <c r="H86" s="417">
        <v>7.1893046573033442E-2</v>
      </c>
      <c r="L86" s="255" t="s">
        <v>361</v>
      </c>
      <c r="M86" s="255" t="s">
        <v>361</v>
      </c>
      <c r="N86" s="256">
        <v>46153175.093021862</v>
      </c>
      <c r="O86" s="256">
        <v>2214674.0219406933</v>
      </c>
      <c r="P86" s="257">
        <v>5.0403950247595419E-2</v>
      </c>
      <c r="Q86" s="258">
        <v>104330666.41108206</v>
      </c>
      <c r="R86" s="258">
        <v>7538317.818179056</v>
      </c>
      <c r="S86" s="257">
        <v>7.7881340082823242E-2</v>
      </c>
    </row>
    <row r="87" spans="1:19" x14ac:dyDescent="0.25">
      <c r="A87" s="474"/>
      <c r="B87" s="265" t="s">
        <v>362</v>
      </c>
      <c r="C87" s="412">
        <v>311595074.94735104</v>
      </c>
      <c r="D87" s="412">
        <v>13402984.004701853</v>
      </c>
      <c r="E87" s="413">
        <v>4.4947483222415943E-2</v>
      </c>
      <c r="F87" s="414">
        <v>709414076.17274749</v>
      </c>
      <c r="G87" s="414">
        <v>35258276.154809594</v>
      </c>
      <c r="H87" s="413">
        <v>5.229989292367053E-2</v>
      </c>
      <c r="L87" s="265" t="s">
        <v>362</v>
      </c>
      <c r="M87" s="259" t="s">
        <v>362</v>
      </c>
      <c r="N87" s="260">
        <v>302102768.73280007</v>
      </c>
      <c r="O87" s="260">
        <v>16570001.884528518</v>
      </c>
      <c r="P87" s="261">
        <v>5.8031875176461287E-2</v>
      </c>
      <c r="Q87" s="262">
        <v>690553759.28211582</v>
      </c>
      <c r="R87" s="262">
        <v>56662827.999833107</v>
      </c>
      <c r="S87" s="261">
        <v>8.9388923556945735E-2</v>
      </c>
    </row>
    <row r="88" spans="1:19" x14ac:dyDescent="0.25">
      <c r="A88" s="474"/>
      <c r="B88" s="255" t="s">
        <v>363</v>
      </c>
      <c r="C88" s="416">
        <v>92487635.811130911</v>
      </c>
      <c r="D88" s="416">
        <v>-702423.76386611164</v>
      </c>
      <c r="E88" s="417">
        <v>-7.5375395945617846E-3</v>
      </c>
      <c r="F88" s="418">
        <v>210766678.75367966</v>
      </c>
      <c r="G88" s="418">
        <v>4652422.2915938497</v>
      </c>
      <c r="H88" s="417">
        <v>2.257205479840086E-2</v>
      </c>
      <c r="L88" s="255" t="s">
        <v>363</v>
      </c>
      <c r="M88" s="255" t="s">
        <v>363</v>
      </c>
      <c r="N88" s="256">
        <v>93573310.95891948</v>
      </c>
      <c r="O88" s="256">
        <v>3339972.5487645268</v>
      </c>
      <c r="P88" s="257">
        <v>3.7014839610418793E-2</v>
      </c>
      <c r="Q88" s="258">
        <v>207939262.17349425</v>
      </c>
      <c r="R88" s="258">
        <v>12244203.863987058</v>
      </c>
      <c r="S88" s="257">
        <v>6.2567772378911493E-2</v>
      </c>
    </row>
    <row r="89" spans="1:19" x14ac:dyDescent="0.25">
      <c r="A89" s="474"/>
      <c r="B89" s="265" t="s">
        <v>364</v>
      </c>
      <c r="C89" s="426">
        <v>17963368.149961114</v>
      </c>
      <c r="D89" s="426">
        <v>329105.57674050331</v>
      </c>
      <c r="E89" s="426">
        <v>1.8662848836122188E-2</v>
      </c>
      <c r="F89" s="426">
        <v>39848923.340181828</v>
      </c>
      <c r="G89" s="426">
        <v>498596.05619716644</v>
      </c>
      <c r="H89" s="426">
        <v>1.2670696550981214E-2</v>
      </c>
      <c r="L89" s="265" t="s">
        <v>364</v>
      </c>
      <c r="M89" s="259" t="s">
        <v>364</v>
      </c>
      <c r="N89" s="264">
        <v>18500666.489540458</v>
      </c>
      <c r="O89" s="264">
        <v>875463.19127297401</v>
      </c>
      <c r="P89" s="264">
        <v>4.9671097487938194E-2</v>
      </c>
      <c r="Q89" s="264">
        <v>42651714.448166847</v>
      </c>
      <c r="R89" s="264">
        <v>3947438.1634535789</v>
      </c>
      <c r="S89" s="264">
        <v>0.10198971644414052</v>
      </c>
    </row>
    <row r="90" spans="1:19" x14ac:dyDescent="0.25">
      <c r="A90" s="474"/>
      <c r="B90" s="255" t="s">
        <v>365</v>
      </c>
      <c r="C90" s="416">
        <v>10426207.488270327</v>
      </c>
      <c r="D90" s="416">
        <v>283668.4442469161</v>
      </c>
      <c r="E90" s="417">
        <v>2.7968188538950754E-2</v>
      </c>
      <c r="F90" s="418">
        <v>23812049.257476691</v>
      </c>
      <c r="G90" s="418">
        <v>887693.38649912179</v>
      </c>
      <c r="H90" s="417">
        <v>3.8722718819024671E-2</v>
      </c>
      <c r="L90" s="255" t="s">
        <v>365</v>
      </c>
      <c r="M90" s="255" t="s">
        <v>365</v>
      </c>
      <c r="N90" s="256">
        <v>10115356.241770467</v>
      </c>
      <c r="O90" s="256">
        <v>322675.99655892141</v>
      </c>
      <c r="P90" s="257">
        <v>3.2950733453867696E-2</v>
      </c>
      <c r="Q90" s="258">
        <v>22725959.059811171</v>
      </c>
      <c r="R90" s="258">
        <v>1552360.190612264</v>
      </c>
      <c r="S90" s="257">
        <v>7.3315840174457636E-2</v>
      </c>
    </row>
    <row r="91" spans="1:19" x14ac:dyDescent="0.25">
      <c r="A91" s="474"/>
      <c r="B91" s="265" t="s">
        <v>366</v>
      </c>
      <c r="C91" s="412">
        <v>32367850.499798622</v>
      </c>
      <c r="D91" s="412">
        <v>733022.27407892793</v>
      </c>
      <c r="E91" s="413">
        <v>2.3171368873846687E-2</v>
      </c>
      <c r="F91" s="414">
        <v>70971960.789192557</v>
      </c>
      <c r="G91" s="414">
        <v>2293029.9141522348</v>
      </c>
      <c r="H91" s="413">
        <v>3.3387676321350257E-2</v>
      </c>
      <c r="L91" s="265" t="s">
        <v>366</v>
      </c>
      <c r="M91" s="259" t="s">
        <v>366</v>
      </c>
      <c r="N91" s="260">
        <v>32016808.257061027</v>
      </c>
      <c r="O91" s="260">
        <v>1247109.0862209238</v>
      </c>
      <c r="P91" s="261">
        <v>4.0530428305350051E-2</v>
      </c>
      <c r="Q91" s="262">
        <v>70293733.653948411</v>
      </c>
      <c r="R91" s="262">
        <v>4581254.2642499954</v>
      </c>
      <c r="S91" s="261">
        <v>6.9716655143713654E-2</v>
      </c>
    </row>
    <row r="92" spans="1:19" x14ac:dyDescent="0.25">
      <c r="A92" s="474"/>
      <c r="B92" s="255" t="s">
        <v>367</v>
      </c>
      <c r="C92" s="416">
        <v>466552225.89594609</v>
      </c>
      <c r="D92" s="416">
        <v>6393439.3831043243</v>
      </c>
      <c r="E92" s="417">
        <v>1.389398522965268E-2</v>
      </c>
      <c r="F92" s="418">
        <v>1077444798.9727678</v>
      </c>
      <c r="G92" s="418">
        <v>50520010.34830761</v>
      </c>
      <c r="H92" s="417">
        <v>4.9195433694786829E-2</v>
      </c>
      <c r="L92" s="255" t="s">
        <v>367</v>
      </c>
      <c r="M92" s="255" t="s">
        <v>367</v>
      </c>
      <c r="N92" s="256">
        <v>464129637.05714798</v>
      </c>
      <c r="O92" s="256">
        <v>17063212.309386015</v>
      </c>
      <c r="P92" s="257">
        <v>3.8167062800596577E-2</v>
      </c>
      <c r="Q92" s="258">
        <v>1049345901.0754061</v>
      </c>
      <c r="R92" s="258">
        <v>72921447.946247697</v>
      </c>
      <c r="S92" s="257">
        <v>7.4682119761089058E-2</v>
      </c>
    </row>
    <row r="93" spans="1:19" x14ac:dyDescent="0.25">
      <c r="A93" s="474"/>
      <c r="B93" s="265" t="s">
        <v>368</v>
      </c>
      <c r="C93" s="412">
        <v>37994697.874804072</v>
      </c>
      <c r="D93" s="412">
        <v>1898243.5727637783</v>
      </c>
      <c r="E93" s="413">
        <v>5.2588089591294927E-2</v>
      </c>
      <c r="F93" s="414">
        <v>83285046.597891644</v>
      </c>
      <c r="G93" s="414">
        <v>4698591.9668406099</v>
      </c>
      <c r="H93" s="413">
        <v>5.9788827335443953E-2</v>
      </c>
      <c r="L93" s="265" t="s">
        <v>368</v>
      </c>
      <c r="M93" s="259" t="s">
        <v>368</v>
      </c>
      <c r="N93" s="260">
        <v>36105908.454723425</v>
      </c>
      <c r="O93" s="260">
        <v>2324594.7004349977</v>
      </c>
      <c r="P93" s="261">
        <v>6.8813034251514207E-2</v>
      </c>
      <c r="Q93" s="262">
        <v>79611968.024743333</v>
      </c>
      <c r="R93" s="262">
        <v>7892370.2466996461</v>
      </c>
      <c r="S93" s="261">
        <v>0.11004482026132925</v>
      </c>
    </row>
    <row r="94" spans="1:19" x14ac:dyDescent="0.25">
      <c r="A94" s="474"/>
      <c r="B94" s="255" t="s">
        <v>369</v>
      </c>
      <c r="C94" s="416">
        <v>140655379.28007519</v>
      </c>
      <c r="D94" s="416">
        <v>184151.15229809284</v>
      </c>
      <c r="E94" s="417">
        <v>1.3109528175448363E-3</v>
      </c>
      <c r="F94" s="418">
        <v>330837684.83479655</v>
      </c>
      <c r="G94" s="418">
        <v>13857092.188125849</v>
      </c>
      <c r="H94" s="417">
        <v>4.3715900940257117E-2</v>
      </c>
      <c r="L94" s="255" t="s">
        <v>369</v>
      </c>
      <c r="M94" s="255" t="s">
        <v>369</v>
      </c>
      <c r="N94" s="256">
        <v>141472728.65828982</v>
      </c>
      <c r="O94" s="256">
        <v>3702225.1177439392</v>
      </c>
      <c r="P94" s="257">
        <v>2.6872407537179201E-2</v>
      </c>
      <c r="Q94" s="258">
        <v>321874737.25893056</v>
      </c>
      <c r="R94" s="258">
        <v>19758761.812235117</v>
      </c>
      <c r="S94" s="257">
        <v>6.5401247924809919E-2</v>
      </c>
    </row>
    <row r="95" spans="1:19" x14ac:dyDescent="0.25">
      <c r="A95" s="474"/>
      <c r="B95" s="265" t="s">
        <v>370</v>
      </c>
      <c r="C95" s="412">
        <v>37864977.232454114</v>
      </c>
      <c r="D95" s="412">
        <v>1686024.254686743</v>
      </c>
      <c r="E95" s="413">
        <v>4.6602350701603658E-2</v>
      </c>
      <c r="F95" s="414">
        <v>87899184.659850955</v>
      </c>
      <c r="G95" s="414">
        <v>6321344.8865672201</v>
      </c>
      <c r="H95" s="413">
        <v>7.7488505507563379E-2</v>
      </c>
      <c r="L95" s="265" t="s">
        <v>370</v>
      </c>
      <c r="M95" s="259" t="s">
        <v>370</v>
      </c>
      <c r="N95" s="260">
        <v>36756767.757009268</v>
      </c>
      <c r="O95" s="260">
        <v>1295391.4073575884</v>
      </c>
      <c r="P95" s="261">
        <v>3.6529642690259323E-2</v>
      </c>
      <c r="Q95" s="262">
        <v>83749169.003466725</v>
      </c>
      <c r="R95" s="262">
        <v>5589058.9027116299</v>
      </c>
      <c r="S95" s="261">
        <v>7.1507817677161065E-2</v>
      </c>
    </row>
    <row r="96" spans="1:19" x14ac:dyDescent="0.25">
      <c r="A96" s="474"/>
      <c r="B96" s="255" t="s">
        <v>371</v>
      </c>
      <c r="C96" s="416">
        <v>36899939.70741155</v>
      </c>
      <c r="D96" s="416">
        <v>1161269.2437901795</v>
      </c>
      <c r="E96" s="417">
        <v>3.2493353242456044E-2</v>
      </c>
      <c r="F96" s="418">
        <v>82534420.957498595</v>
      </c>
      <c r="G96" s="418">
        <v>4093078.9821123928</v>
      </c>
      <c r="H96" s="417">
        <v>5.2180124396606367E-2</v>
      </c>
      <c r="L96" s="255" t="s">
        <v>371</v>
      </c>
      <c r="M96" s="255" t="s">
        <v>371</v>
      </c>
      <c r="N96" s="256">
        <v>36441991.435390383</v>
      </c>
      <c r="O96" s="256">
        <v>1710699.3763508424</v>
      </c>
      <c r="P96" s="257">
        <v>4.925527600421066E-2</v>
      </c>
      <c r="Q96" s="258">
        <v>81241427.916912034</v>
      </c>
      <c r="R96" s="258">
        <v>6392643.6410506517</v>
      </c>
      <c r="S96" s="257">
        <v>8.5407447868358619E-2</v>
      </c>
    </row>
    <row r="97" spans="1:19" x14ac:dyDescent="0.25">
      <c r="A97" s="474"/>
      <c r="B97" s="265" t="s">
        <v>372</v>
      </c>
      <c r="C97" s="412">
        <v>72620821.118723392</v>
      </c>
      <c r="D97" s="412">
        <v>-1725872.9361253083</v>
      </c>
      <c r="E97" s="413">
        <v>-2.3213849089941493E-2</v>
      </c>
      <c r="F97" s="414">
        <v>173835900.3914198</v>
      </c>
      <c r="G97" s="414">
        <v>5704715.9931558371</v>
      </c>
      <c r="H97" s="413">
        <v>3.3930148137437027E-2</v>
      </c>
      <c r="L97" s="265" t="s">
        <v>372</v>
      </c>
      <c r="M97" s="259" t="s">
        <v>372</v>
      </c>
      <c r="N97" s="260">
        <v>74420079.938664287</v>
      </c>
      <c r="O97" s="260">
        <v>2125526.6007694006</v>
      </c>
      <c r="P97" s="261">
        <v>2.9400923065877164E-2</v>
      </c>
      <c r="Q97" s="262">
        <v>171325306.20944574</v>
      </c>
      <c r="R97" s="262">
        <v>10127663.704949766</v>
      </c>
      <c r="S97" s="261">
        <v>6.282761675417986E-2</v>
      </c>
    </row>
    <row r="98" spans="1:19" x14ac:dyDescent="0.25">
      <c r="A98" s="474"/>
      <c r="B98" s="255" t="s">
        <v>373</v>
      </c>
      <c r="C98" s="416">
        <v>80151019.536035031</v>
      </c>
      <c r="D98" s="416">
        <v>2164180.6548946053</v>
      </c>
      <c r="E98" s="417">
        <v>2.7750588252372022E-2</v>
      </c>
      <c r="F98" s="418">
        <v>179902702.96005371</v>
      </c>
      <c r="G98" s="418">
        <v>9246751.4969592392</v>
      </c>
      <c r="H98" s="417">
        <v>5.4183586436239307E-2</v>
      </c>
      <c r="L98" s="255" t="s">
        <v>373</v>
      </c>
      <c r="M98" s="255" t="s">
        <v>373</v>
      </c>
      <c r="N98" s="256">
        <v>78377851.869752988</v>
      </c>
      <c r="O98" s="256">
        <v>3877694.2125456184</v>
      </c>
      <c r="P98" s="257">
        <v>5.2049476598261646E-2</v>
      </c>
      <c r="Q98" s="258">
        <v>173393531.2356078</v>
      </c>
      <c r="R98" s="258">
        <v>14020162.577094793</v>
      </c>
      <c r="S98" s="257">
        <v>8.797054799748627E-2</v>
      </c>
    </row>
    <row r="99" spans="1:19" x14ac:dyDescent="0.25">
      <c r="A99" s="474"/>
      <c r="B99" s="265" t="s">
        <v>374</v>
      </c>
      <c r="C99" s="412">
        <v>23301220.706294134</v>
      </c>
      <c r="D99" s="412">
        <v>236736.61390372366</v>
      </c>
      <c r="E99" s="413">
        <v>1.0264119195357567E-2</v>
      </c>
      <c r="F99" s="414">
        <v>53936366.328417398</v>
      </c>
      <c r="G99" s="414">
        <v>2317945.203122817</v>
      </c>
      <c r="H99" s="413">
        <v>4.4905387506844023E-2</v>
      </c>
      <c r="L99" s="265" t="s">
        <v>374</v>
      </c>
      <c r="M99" s="259" t="s">
        <v>374</v>
      </c>
      <c r="N99" s="260">
        <v>23781497.799116615</v>
      </c>
      <c r="O99" s="260">
        <v>934231.57370051742</v>
      </c>
      <c r="P99" s="261">
        <v>4.0890300155965509E-2</v>
      </c>
      <c r="Q99" s="262">
        <v>54139094.969286859</v>
      </c>
      <c r="R99" s="262">
        <v>3838794.7214370295</v>
      </c>
      <c r="S99" s="261">
        <v>7.6317530959492147E-2</v>
      </c>
    </row>
    <row r="100" spans="1:19" x14ac:dyDescent="0.25">
      <c r="A100" s="474"/>
      <c r="B100" s="255" t="s">
        <v>375</v>
      </c>
      <c r="C100" s="416">
        <v>11775720.405998858</v>
      </c>
      <c r="D100" s="416">
        <v>273955.86297214404</v>
      </c>
      <c r="E100" s="417">
        <v>2.3818594264150356E-2</v>
      </c>
      <c r="F100" s="418">
        <v>27481203.712585405</v>
      </c>
      <c r="G100" s="418">
        <v>1448028.3809226826</v>
      </c>
      <c r="H100" s="417">
        <v>5.5622426479858766E-2</v>
      </c>
      <c r="L100" s="255" t="s">
        <v>375</v>
      </c>
      <c r="M100" s="255" t="s">
        <v>375</v>
      </c>
      <c r="N100" s="256">
        <v>11550372.62895732</v>
      </c>
      <c r="O100" s="256">
        <v>379346.90066300519</v>
      </c>
      <c r="P100" s="257">
        <v>3.3958108224760759E-2</v>
      </c>
      <c r="Q100" s="258">
        <v>26487177.402199354</v>
      </c>
      <c r="R100" s="258">
        <v>1894146.3653217927</v>
      </c>
      <c r="S100" s="257">
        <v>7.7019638713158062E-2</v>
      </c>
    </row>
    <row r="101" spans="1:19" x14ac:dyDescent="0.25">
      <c r="A101" s="474"/>
      <c r="B101" s="265" t="s">
        <v>376</v>
      </c>
      <c r="C101" s="412">
        <v>14065732.854559807</v>
      </c>
      <c r="D101" s="412">
        <v>869619.36022857949</v>
      </c>
      <c r="E101" s="413">
        <v>6.5899657547061077E-2</v>
      </c>
      <c r="F101" s="414">
        <v>31395344.744938966</v>
      </c>
      <c r="G101" s="414">
        <v>2129319.6636705697</v>
      </c>
      <c r="H101" s="413">
        <v>7.2757392155500894E-2</v>
      </c>
      <c r="L101" s="265" t="s">
        <v>376</v>
      </c>
      <c r="M101" s="259" t="s">
        <v>376</v>
      </c>
      <c r="N101" s="260">
        <v>13559952.437179293</v>
      </c>
      <c r="O101" s="260">
        <v>460777.03467076458</v>
      </c>
      <c r="P101" s="261">
        <v>3.51760336442647E-2</v>
      </c>
      <c r="Q101" s="262">
        <v>30645008.549359642</v>
      </c>
      <c r="R101" s="262">
        <v>1627534.5942946151</v>
      </c>
      <c r="S101" s="261">
        <v>5.6088086675460856E-2</v>
      </c>
    </row>
    <row r="102" spans="1:19" x14ac:dyDescent="0.25">
      <c r="A102" s="474"/>
      <c r="B102" s="255" t="s">
        <v>377</v>
      </c>
      <c r="C102" s="427">
        <v>11222717.179600321</v>
      </c>
      <c r="D102" s="427">
        <v>-354868.39630555548</v>
      </c>
      <c r="E102" s="427">
        <v>-3.0651330018589749E-2</v>
      </c>
      <c r="F102" s="427">
        <v>26684930.958350983</v>
      </c>
      <c r="G102" s="427">
        <v>1051128.7598666288</v>
      </c>
      <c r="H102" s="427">
        <v>4.1005573489553519E-2</v>
      </c>
      <c r="L102" s="255" t="s">
        <v>377</v>
      </c>
      <c r="M102" s="255" t="s">
        <v>377</v>
      </c>
      <c r="N102" s="263">
        <v>11662486.07807228</v>
      </c>
      <c r="O102" s="263">
        <v>252725.38515080884</v>
      </c>
      <c r="P102" s="263">
        <v>2.2149928640273566E-2</v>
      </c>
      <c r="Q102" s="263">
        <v>26878480.505454246</v>
      </c>
      <c r="R102" s="263">
        <v>1780311.3804528192</v>
      </c>
      <c r="S102" s="263">
        <v>7.0933914405707385E-2</v>
      </c>
    </row>
    <row r="103" spans="1:19" x14ac:dyDescent="0.25">
      <c r="A103" s="474"/>
      <c r="B103" s="265" t="s">
        <v>378</v>
      </c>
      <c r="C103" s="412">
        <v>162175647.78316745</v>
      </c>
      <c r="D103" s="412">
        <v>-1056714.0672497749</v>
      </c>
      <c r="E103" s="413">
        <v>-6.4736799447778987E-3</v>
      </c>
      <c r="F103" s="414">
        <v>358740973.85180235</v>
      </c>
      <c r="G103" s="414">
        <v>9718049.666833818</v>
      </c>
      <c r="H103" s="413">
        <v>2.7843585602656949E-2</v>
      </c>
      <c r="L103" s="265" t="s">
        <v>378</v>
      </c>
      <c r="M103" s="259" t="s">
        <v>378</v>
      </c>
      <c r="N103" s="260">
        <v>164286398.92488125</v>
      </c>
      <c r="O103" s="260">
        <v>6299565.4573753774</v>
      </c>
      <c r="P103" s="261">
        <v>3.9873990250403037E-2</v>
      </c>
      <c r="Q103" s="262">
        <v>354040069.21649706</v>
      </c>
      <c r="R103" s="262">
        <v>22722131.176594436</v>
      </c>
      <c r="S103" s="261">
        <v>6.8581047289561103E-2</v>
      </c>
    </row>
    <row r="104" spans="1:19" x14ac:dyDescent="0.25">
      <c r="A104" s="474"/>
      <c r="B104" s="255" t="s">
        <v>379</v>
      </c>
      <c r="C104" s="416">
        <v>46601483.086986415</v>
      </c>
      <c r="D104" s="416">
        <v>-186310.69630074501</v>
      </c>
      <c r="E104" s="417">
        <v>-3.9820363653756234E-3</v>
      </c>
      <c r="F104" s="418">
        <v>104023050.79982142</v>
      </c>
      <c r="G104" s="418">
        <v>2500547.5836883485</v>
      </c>
      <c r="H104" s="417">
        <v>2.4630476046920237E-2</v>
      </c>
      <c r="L104" s="255" t="s">
        <v>379</v>
      </c>
      <c r="M104" s="255" t="s">
        <v>379</v>
      </c>
      <c r="N104" s="256">
        <v>47317084.891616546</v>
      </c>
      <c r="O104" s="256">
        <v>1474465.90144936</v>
      </c>
      <c r="P104" s="257">
        <v>3.2163648891125073E-2</v>
      </c>
      <c r="Q104" s="258">
        <v>103397563.26534648</v>
      </c>
      <c r="R104" s="258">
        <v>5801251.1091203839</v>
      </c>
      <c r="S104" s="257">
        <v>5.944129425540283E-2</v>
      </c>
    </row>
    <row r="105" spans="1:19" x14ac:dyDescent="0.25">
      <c r="A105" s="474"/>
      <c r="B105" s="265" t="s">
        <v>380</v>
      </c>
      <c r="C105" s="412">
        <v>115574164.69618122</v>
      </c>
      <c r="D105" s="412">
        <v>-870403.37094888091</v>
      </c>
      <c r="E105" s="413">
        <v>-7.4748301736762401E-3</v>
      </c>
      <c r="F105" s="414">
        <v>254748713.3036451</v>
      </c>
      <c r="G105" s="414">
        <v>7248292.3348096609</v>
      </c>
      <c r="H105" s="413">
        <v>2.9285979823534706E-2</v>
      </c>
      <c r="L105" s="265" t="s">
        <v>380</v>
      </c>
      <c r="M105" s="259" t="s">
        <v>380</v>
      </c>
      <c r="N105" s="260">
        <v>116969314.03326494</v>
      </c>
      <c r="O105" s="260">
        <v>4825099.5559262335</v>
      </c>
      <c r="P105" s="261">
        <v>4.3025844698401761E-2</v>
      </c>
      <c r="Q105" s="262">
        <v>250642505.9511506</v>
      </c>
      <c r="R105" s="262">
        <v>16920880.067474186</v>
      </c>
      <c r="S105" s="261">
        <v>7.2397579828131664E-2</v>
      </c>
    </row>
    <row r="106" spans="1:19" x14ac:dyDescent="0.25">
      <c r="A106" s="474"/>
      <c r="B106" s="255" t="s">
        <v>381</v>
      </c>
      <c r="C106" s="416">
        <v>204939805.65635818</v>
      </c>
      <c r="D106" s="416">
        <v>3435076.0080781281</v>
      </c>
      <c r="E106" s="417">
        <v>1.7047123479800905E-2</v>
      </c>
      <c r="F106" s="418">
        <v>478292369.93485039</v>
      </c>
      <c r="G106" s="418">
        <v>10094596.310706079</v>
      </c>
      <c r="H106" s="417">
        <v>2.1560538899122853E-2</v>
      </c>
      <c r="L106" s="255" t="s">
        <v>381</v>
      </c>
      <c r="M106" s="255" t="s">
        <v>381</v>
      </c>
      <c r="N106" s="256">
        <v>202292917.60293961</v>
      </c>
      <c r="O106" s="256">
        <v>2767041.7892464399</v>
      </c>
      <c r="P106" s="257">
        <v>1.3868084918620575E-2</v>
      </c>
      <c r="Q106" s="258">
        <v>472541200.66310322</v>
      </c>
      <c r="R106" s="258">
        <v>15191839.775160432</v>
      </c>
      <c r="S106" s="257">
        <v>3.3217144429076077E-2</v>
      </c>
    </row>
    <row r="107" spans="1:19" x14ac:dyDescent="0.25">
      <c r="A107" s="474"/>
      <c r="B107" s="265" t="s">
        <v>382</v>
      </c>
      <c r="C107" s="412">
        <v>54882804.978669122</v>
      </c>
      <c r="D107" s="412">
        <v>1074302.8247027248</v>
      </c>
      <c r="E107" s="413">
        <v>1.9965298822642186E-2</v>
      </c>
      <c r="F107" s="414">
        <v>130502281.90168744</v>
      </c>
      <c r="G107" s="414">
        <v>2875979.7418160439</v>
      </c>
      <c r="H107" s="413">
        <v>2.2534381182755265E-2</v>
      </c>
      <c r="L107" s="265" t="s">
        <v>382</v>
      </c>
      <c r="M107" s="259" t="s">
        <v>382</v>
      </c>
      <c r="N107" s="260">
        <v>54094187.691362515</v>
      </c>
      <c r="O107" s="260">
        <v>679566.0333615467</v>
      </c>
      <c r="P107" s="261">
        <v>1.2722472092241331E-2</v>
      </c>
      <c r="Q107" s="262">
        <v>128880025.1248159</v>
      </c>
      <c r="R107" s="262">
        <v>3957412.9203561097</v>
      </c>
      <c r="S107" s="261">
        <v>3.1678915854553583E-2</v>
      </c>
    </row>
    <row r="108" spans="1:19" x14ac:dyDescent="0.25">
      <c r="A108" s="474"/>
      <c r="B108" s="255" t="s">
        <v>383</v>
      </c>
      <c r="C108" s="416">
        <v>93036481.993290424</v>
      </c>
      <c r="D108" s="416">
        <v>1549633.7979773879</v>
      </c>
      <c r="E108" s="417">
        <v>1.6938323142022694E-2</v>
      </c>
      <c r="F108" s="418">
        <v>220930276.58220091</v>
      </c>
      <c r="G108" s="418">
        <v>3980896.9031299055</v>
      </c>
      <c r="H108" s="417">
        <v>1.8349427451780542E-2</v>
      </c>
      <c r="L108" s="255" t="s">
        <v>383</v>
      </c>
      <c r="M108" s="255" t="s">
        <v>383</v>
      </c>
      <c r="N108" s="256">
        <v>91852338.60952279</v>
      </c>
      <c r="O108" s="256">
        <v>971027.33638989925</v>
      </c>
      <c r="P108" s="257">
        <v>1.068456564707339E-2</v>
      </c>
      <c r="Q108" s="258">
        <v>218924021.5658676</v>
      </c>
      <c r="R108" s="258">
        <v>6071125.9299451709</v>
      </c>
      <c r="S108" s="257">
        <v>2.8522637250515133E-2</v>
      </c>
    </row>
    <row r="109" spans="1:19" x14ac:dyDescent="0.25">
      <c r="A109" s="474"/>
      <c r="B109" s="265" t="s">
        <v>384</v>
      </c>
      <c r="C109" s="412">
        <v>33935053.283828519</v>
      </c>
      <c r="D109" s="412">
        <v>515077.30045529082</v>
      </c>
      <c r="E109" s="413">
        <v>1.5412258246730846E-2</v>
      </c>
      <c r="F109" s="414">
        <v>72660576.868426919</v>
      </c>
      <c r="G109" s="414">
        <v>2179683.4621395618</v>
      </c>
      <c r="H109" s="413">
        <v>3.0925877309397439E-2</v>
      </c>
      <c r="L109" s="265" t="s">
        <v>384</v>
      </c>
      <c r="M109" s="259" t="s">
        <v>384</v>
      </c>
      <c r="N109" s="260">
        <v>33365361.723882195</v>
      </c>
      <c r="O109" s="260">
        <v>511671.3482276015</v>
      </c>
      <c r="P109" s="261">
        <v>1.5574242722113276E-2</v>
      </c>
      <c r="Q109" s="262">
        <v>70709186.312023595</v>
      </c>
      <c r="R109" s="262">
        <v>2643714.9417630285</v>
      </c>
      <c r="S109" s="261">
        <v>3.8840764466051003E-2</v>
      </c>
    </row>
    <row r="110" spans="1:19" x14ac:dyDescent="0.25">
      <c r="A110" s="474"/>
      <c r="B110" s="255" t="s">
        <v>385</v>
      </c>
      <c r="C110" s="416">
        <v>13434301.947902737</v>
      </c>
      <c r="D110" s="416">
        <v>136048.79346730374</v>
      </c>
      <c r="E110" s="417">
        <v>1.0230576293543238E-2</v>
      </c>
      <c r="F110" s="418">
        <v>32126684.067830399</v>
      </c>
      <c r="G110" s="418">
        <v>435559.59065442532</v>
      </c>
      <c r="H110" s="417">
        <v>1.3743898263001568E-2</v>
      </c>
      <c r="L110" s="255" t="s">
        <v>385</v>
      </c>
      <c r="M110" s="255" t="s">
        <v>385</v>
      </c>
      <c r="N110" s="256">
        <v>13415544.316366719</v>
      </c>
      <c r="O110" s="256">
        <v>413058.47494936734</v>
      </c>
      <c r="P110" s="257">
        <v>3.1767654276817991E-2</v>
      </c>
      <c r="Q110" s="258">
        <v>32103176.090360723</v>
      </c>
      <c r="R110" s="258">
        <v>1466735.6314105093</v>
      </c>
      <c r="S110" s="257">
        <v>4.7875523704386913E-2</v>
      </c>
    </row>
    <row r="111" spans="1:19" x14ac:dyDescent="0.25">
      <c r="A111" s="474"/>
      <c r="B111" s="265" t="s">
        <v>386</v>
      </c>
      <c r="C111" s="412">
        <v>9651163.4526684079</v>
      </c>
      <c r="D111" s="412">
        <v>160013.29147556983</v>
      </c>
      <c r="E111" s="413">
        <v>1.6859209764674032E-2</v>
      </c>
      <c r="F111" s="414">
        <v>22102938.037835587</v>
      </c>
      <c r="G111" s="414">
        <v>652864.13609715924</v>
      </c>
      <c r="H111" s="413">
        <v>3.0436451598623522E-2</v>
      </c>
      <c r="L111" s="265" t="s">
        <v>386</v>
      </c>
      <c r="M111" s="259" t="s">
        <v>386</v>
      </c>
      <c r="N111" s="260">
        <v>9565485.2618062664</v>
      </c>
      <c r="O111" s="260">
        <v>191718.59631809592</v>
      </c>
      <c r="P111" s="261">
        <v>2.0452674272761144E-2</v>
      </c>
      <c r="Q111" s="262">
        <v>21924791.570035446</v>
      </c>
      <c r="R111" s="262">
        <v>1052850.3516857103</v>
      </c>
      <c r="S111" s="261">
        <v>5.0443336375444001E-2</v>
      </c>
    </row>
    <row r="112" spans="1:19" x14ac:dyDescent="0.25">
      <c r="A112" s="474"/>
      <c r="B112" s="255" t="s">
        <v>387</v>
      </c>
      <c r="C112" s="416">
        <v>457000838.98959011</v>
      </c>
      <c r="D112" s="416">
        <v>-3425385.7977018356</v>
      </c>
      <c r="E112" s="417">
        <v>-7.4395975148554968E-3</v>
      </c>
      <c r="F112" s="418">
        <v>1104719215.8236251</v>
      </c>
      <c r="G112" s="418">
        <v>25302483.17019105</v>
      </c>
      <c r="H112" s="417">
        <v>2.3440884697045791E-2</v>
      </c>
      <c r="L112" s="255" t="s">
        <v>387</v>
      </c>
      <c r="M112" s="255" t="s">
        <v>387</v>
      </c>
      <c r="N112" s="256">
        <v>462577124.46771234</v>
      </c>
      <c r="O112" s="256">
        <v>10567537.643511355</v>
      </c>
      <c r="P112" s="257">
        <v>2.337901219697219E-2</v>
      </c>
      <c r="Q112" s="258">
        <v>1090521748.8184123</v>
      </c>
      <c r="R112" s="258">
        <v>51096085.995216489</v>
      </c>
      <c r="S112" s="257">
        <v>4.915799929014051E-2</v>
      </c>
    </row>
    <row r="113" spans="1:19" x14ac:dyDescent="0.25">
      <c r="A113" s="474"/>
      <c r="B113" s="265" t="s">
        <v>388</v>
      </c>
      <c r="C113" s="412">
        <v>457000838.98959005</v>
      </c>
      <c r="D113" s="412">
        <v>-3425385.7977019548</v>
      </c>
      <c r="E113" s="413">
        <v>-7.4395975148557553E-3</v>
      </c>
      <c r="F113" s="414">
        <v>1105007592.8259385</v>
      </c>
      <c r="G113" s="414">
        <v>25590860.172504902</v>
      </c>
      <c r="H113" s="413">
        <v>2.3708044723002562E-2</v>
      </c>
      <c r="L113" s="265" t="s">
        <v>388</v>
      </c>
      <c r="M113" s="259" t="s">
        <v>388</v>
      </c>
      <c r="N113" s="260">
        <v>462577124.4677124</v>
      </c>
      <c r="O113" s="260">
        <v>10567537.643511236</v>
      </c>
      <c r="P113" s="261">
        <v>2.3379012196971916E-2</v>
      </c>
      <c r="Q113" s="262">
        <v>1090521748.8184121</v>
      </c>
      <c r="R113" s="262">
        <v>51096085.99521637</v>
      </c>
      <c r="S113" s="261">
        <v>4.9157999290140399E-2</v>
      </c>
    </row>
    <row r="114" spans="1:19" x14ac:dyDescent="0.25">
      <c r="A114" s="474"/>
      <c r="B114" s="255" t="s">
        <v>389</v>
      </c>
      <c r="C114" s="416">
        <v>325547983.9586221</v>
      </c>
      <c r="D114" s="416">
        <v>6669609.8604726195</v>
      </c>
      <c r="E114" s="417">
        <v>2.0915842535059279E-2</v>
      </c>
      <c r="F114" s="418">
        <v>745583133.30384493</v>
      </c>
      <c r="G114" s="418">
        <v>23540822.912814498</v>
      </c>
      <c r="H114" s="417">
        <v>3.2603107288914537E-2</v>
      </c>
      <c r="L114" s="255" t="s">
        <v>389</v>
      </c>
      <c r="M114" s="255" t="s">
        <v>389</v>
      </c>
      <c r="N114" s="256">
        <v>222203263.32664734</v>
      </c>
      <c r="O114" s="256">
        <v>7186007.6732014716</v>
      </c>
      <c r="P114" s="257">
        <v>3.3420609203493518E-2</v>
      </c>
      <c r="Q114" s="258">
        <v>510766217.52761185</v>
      </c>
      <c r="R114" s="258">
        <v>30110030.10423243</v>
      </c>
      <c r="S114" s="257">
        <v>6.2643592014577407E-2</v>
      </c>
    </row>
    <row r="115" spans="1:19" x14ac:dyDescent="0.25">
      <c r="A115" s="474"/>
      <c r="B115" s="265" t="s">
        <v>471</v>
      </c>
      <c r="C115" s="412">
        <v>325547983.95862204</v>
      </c>
      <c r="D115" s="412">
        <v>6669609.8604725599</v>
      </c>
      <c r="E115" s="413">
        <v>2.0915842535059091E-2</v>
      </c>
      <c r="F115" s="414">
        <v>745659593.19570851</v>
      </c>
      <c r="G115" s="414">
        <v>23617282.804677963</v>
      </c>
      <c r="H115" s="413">
        <v>3.2709001210590755E-2</v>
      </c>
      <c r="L115" s="265" t="s">
        <v>471</v>
      </c>
      <c r="M115" s="265" t="s">
        <v>471</v>
      </c>
      <c r="N115" s="260">
        <v>29708673.452777173</v>
      </c>
      <c r="O115" s="260">
        <v>1459678.2815871909</v>
      </c>
      <c r="P115" s="261">
        <v>5.1671865591731148E-2</v>
      </c>
      <c r="Q115" s="262">
        <v>68223366.328702375</v>
      </c>
      <c r="R115" s="262">
        <v>5104305.3114667684</v>
      </c>
      <c r="S115" s="261">
        <v>8.0867890447118049E-2</v>
      </c>
    </row>
    <row r="116" spans="1:19" x14ac:dyDescent="0.25">
      <c r="A116" s="474"/>
      <c r="B116" s="265" t="s">
        <v>390</v>
      </c>
      <c r="C116" s="416">
        <v>27492464.245044749</v>
      </c>
      <c r="D116" s="416">
        <v>606395.24859105796</v>
      </c>
      <c r="E116" s="417">
        <v>2.2554254720950181E-2</v>
      </c>
      <c r="F116" s="418">
        <v>60437531.874146163</v>
      </c>
      <c r="G116" s="418">
        <v>2156160.5435797647</v>
      </c>
      <c r="H116" s="417">
        <v>3.6995707107683296E-2</v>
      </c>
      <c r="L116" s="265" t="s">
        <v>390</v>
      </c>
      <c r="M116" s="259" t="s">
        <v>390</v>
      </c>
      <c r="N116" s="260">
        <v>27036702.124738533</v>
      </c>
      <c r="O116" s="260">
        <v>757054.2462303713</v>
      </c>
      <c r="P116" s="261">
        <v>2.8807625190804025E-2</v>
      </c>
      <c r="Q116" s="262">
        <v>58946113.086719684</v>
      </c>
      <c r="R116" s="262">
        <v>2971919.3906568885</v>
      </c>
      <c r="S116" s="261">
        <v>5.3094456470320399E-2</v>
      </c>
    </row>
    <row r="117" spans="1:19" x14ac:dyDescent="0.25">
      <c r="A117" s="474"/>
      <c r="B117" s="255" t="s">
        <v>391</v>
      </c>
      <c r="C117" s="412">
        <v>27492464.24504476</v>
      </c>
      <c r="D117" s="412">
        <v>606395.24859106168</v>
      </c>
      <c r="E117" s="413">
        <v>2.2554254720950313E-2</v>
      </c>
      <c r="F117" s="414">
        <v>60456737.912580222</v>
      </c>
      <c r="G117" s="414">
        <v>2175366.5820138454</v>
      </c>
      <c r="H117" s="413">
        <v>3.7325247027482827E-2</v>
      </c>
      <c r="L117" s="255" t="s">
        <v>391</v>
      </c>
      <c r="M117" s="255" t="s">
        <v>391</v>
      </c>
      <c r="N117" s="256">
        <v>27036702.124738548</v>
      </c>
      <c r="O117" s="256">
        <v>757054.2462303862</v>
      </c>
      <c r="P117" s="257">
        <v>2.8807625190804594E-2</v>
      </c>
      <c r="Q117" s="258">
        <v>58946113.086719751</v>
      </c>
      <c r="R117" s="258">
        <v>2971919.3906569779</v>
      </c>
      <c r="S117" s="257">
        <v>5.3094456470322016E-2</v>
      </c>
    </row>
    <row r="118" spans="1:19" x14ac:dyDescent="0.25">
      <c r="A118" s="474"/>
      <c r="B118" s="265" t="s">
        <v>392</v>
      </c>
      <c r="C118" s="416">
        <v>88607141.04806675</v>
      </c>
      <c r="D118" s="416">
        <v>2634132.2896303236</v>
      </c>
      <c r="E118" s="417">
        <v>3.0639061348098271E-2</v>
      </c>
      <c r="F118" s="418">
        <v>197951203.36232674</v>
      </c>
      <c r="G118" s="418">
        <v>10254349.412381113</v>
      </c>
      <c r="H118" s="417">
        <v>5.463250553531232E-2</v>
      </c>
      <c r="L118" s="265" t="s">
        <v>392</v>
      </c>
      <c r="M118" s="259" t="s">
        <v>392</v>
      </c>
      <c r="N118" s="260">
        <v>86081480.680076823</v>
      </c>
      <c r="O118" s="260">
        <v>4224302.0326260924</v>
      </c>
      <c r="P118" s="261">
        <v>5.1605761430157104E-2</v>
      </c>
      <c r="Q118" s="262">
        <v>189144872.02266824</v>
      </c>
      <c r="R118" s="262">
        <v>16200240.960155725</v>
      </c>
      <c r="S118" s="261">
        <v>9.3672991526981789E-2</v>
      </c>
    </row>
    <row r="119" spans="1:19" x14ac:dyDescent="0.25">
      <c r="A119" s="474"/>
      <c r="B119" s="255" t="s">
        <v>393</v>
      </c>
      <c r="C119" s="412">
        <v>88607141.04806672</v>
      </c>
      <c r="D119" s="412">
        <v>2634132.2896303087</v>
      </c>
      <c r="E119" s="413">
        <v>3.0639061348098105E-2</v>
      </c>
      <c r="F119" s="414">
        <v>198171100.35803753</v>
      </c>
      <c r="G119" s="414">
        <v>10474246.408091813</v>
      </c>
      <c r="H119" s="413">
        <v>5.5804059512287008E-2</v>
      </c>
      <c r="L119" s="255" t="s">
        <v>393</v>
      </c>
      <c r="M119" s="255" t="s">
        <v>393</v>
      </c>
      <c r="N119" s="256">
        <v>86081480.680076823</v>
      </c>
      <c r="O119" s="256">
        <v>4224302.0326261073</v>
      </c>
      <c r="P119" s="257">
        <v>5.1605761430157292E-2</v>
      </c>
      <c r="Q119" s="258">
        <v>189144872.0226683</v>
      </c>
      <c r="R119" s="258">
        <v>16200240.960155755</v>
      </c>
      <c r="S119" s="257">
        <v>9.3672991526981941E-2</v>
      </c>
    </row>
    <row r="120" spans="1:19" x14ac:dyDescent="0.25">
      <c r="A120" s="474"/>
      <c r="B120" s="265" t="s">
        <v>394</v>
      </c>
      <c r="C120" s="416">
        <v>70315890.005135283</v>
      </c>
      <c r="D120" s="416">
        <v>367448.40498319268</v>
      </c>
      <c r="E120" s="417">
        <v>5.2531321152749421E-3</v>
      </c>
      <c r="F120" s="418">
        <v>160915250.80803904</v>
      </c>
      <c r="G120" s="418">
        <v>498712.61180505157</v>
      </c>
      <c r="H120" s="417">
        <v>3.1088603295689344E-3</v>
      </c>
      <c r="L120" s="265" t="s">
        <v>394</v>
      </c>
      <c r="M120" s="259" t="s">
        <v>394</v>
      </c>
      <c r="N120" s="260">
        <v>70200116.97684449</v>
      </c>
      <c r="O120" s="260">
        <v>1456566.1876674145</v>
      </c>
      <c r="P120" s="261">
        <v>2.1188404889564347E-2</v>
      </c>
      <c r="Q120" s="262">
        <v>162355961.44512084</v>
      </c>
      <c r="R120" s="262">
        <v>8979819.0353205502</v>
      </c>
      <c r="S120" s="261">
        <v>5.8547691278658512E-2</v>
      </c>
    </row>
    <row r="121" spans="1:19" x14ac:dyDescent="0.25">
      <c r="A121" s="474"/>
      <c r="B121" s="255" t="s">
        <v>395</v>
      </c>
      <c r="C121" s="412">
        <v>70315890.005135283</v>
      </c>
      <c r="D121" s="412">
        <v>367448.40498319268</v>
      </c>
      <c r="E121" s="413">
        <v>5.2531321152749421E-3</v>
      </c>
      <c r="F121" s="414">
        <v>160954925.94844326</v>
      </c>
      <c r="G121" s="414">
        <v>538387.75220933557</v>
      </c>
      <c r="H121" s="413">
        <v>3.3561860782130703E-3</v>
      </c>
      <c r="L121" s="255" t="s">
        <v>395</v>
      </c>
      <c r="M121" s="255" t="s">
        <v>395</v>
      </c>
      <c r="N121" s="256">
        <v>70200116.976844475</v>
      </c>
      <c r="O121" s="256">
        <v>1456566.1876673996</v>
      </c>
      <c r="P121" s="257">
        <v>2.1188404889564132E-2</v>
      </c>
      <c r="Q121" s="258">
        <v>162355961.44512084</v>
      </c>
      <c r="R121" s="258">
        <v>8979819.0353206992</v>
      </c>
      <c r="S121" s="257">
        <v>5.8547691278659539E-2</v>
      </c>
    </row>
    <row r="122" spans="1:19" x14ac:dyDescent="0.25">
      <c r="A122" s="474"/>
      <c r="B122" s="265" t="s">
        <v>396</v>
      </c>
      <c r="C122" s="416">
        <v>141663247.1286543</v>
      </c>
      <c r="D122" s="416">
        <v>2518337.7553571463</v>
      </c>
      <c r="E122" s="417">
        <v>1.8098669701246232E-2</v>
      </c>
      <c r="F122" s="418">
        <v>315909955.91228181</v>
      </c>
      <c r="G122" s="418">
        <v>16070373.260335803</v>
      </c>
      <c r="H122" s="417">
        <v>5.3596570266675907E-2</v>
      </c>
      <c r="L122" s="265" t="s">
        <v>396</v>
      </c>
      <c r="M122" s="259" t="s">
        <v>396</v>
      </c>
      <c r="N122" s="260">
        <v>140261482.00682026</v>
      </c>
      <c r="O122" s="260">
        <v>4917824.2556986213</v>
      </c>
      <c r="P122" s="261">
        <v>3.6335830857636663E-2</v>
      </c>
      <c r="Q122" s="262">
        <v>304505995.80751067</v>
      </c>
      <c r="R122" s="262">
        <v>21135096.080598891</v>
      </c>
      <c r="S122" s="261">
        <v>7.4584567790719009E-2</v>
      </c>
    </row>
    <row r="123" spans="1:19" x14ac:dyDescent="0.25">
      <c r="A123" s="474"/>
      <c r="B123" s="255" t="s">
        <v>397</v>
      </c>
      <c r="C123" s="412">
        <v>141663247.1286543</v>
      </c>
      <c r="D123" s="412">
        <v>2518337.7553571463</v>
      </c>
      <c r="E123" s="413">
        <v>1.8098669701246232E-2</v>
      </c>
      <c r="F123" s="414">
        <v>316150304.8333919</v>
      </c>
      <c r="G123" s="414">
        <v>16310722.181445897</v>
      </c>
      <c r="H123" s="413">
        <v>5.4398161967759255E-2</v>
      </c>
      <c r="L123" s="255" t="s">
        <v>397</v>
      </c>
      <c r="M123" s="255" t="s">
        <v>397</v>
      </c>
      <c r="N123" s="256">
        <v>140261482.00682029</v>
      </c>
      <c r="O123" s="256">
        <v>4917824.2556986809</v>
      </c>
      <c r="P123" s="257">
        <v>3.6335830857637114E-2</v>
      </c>
      <c r="Q123" s="258">
        <v>304505995.80751067</v>
      </c>
      <c r="R123" s="258">
        <v>21135096.080598831</v>
      </c>
      <c r="S123" s="257">
        <v>7.4584567790718787E-2</v>
      </c>
    </row>
    <row r="124" spans="1:19" x14ac:dyDescent="0.25">
      <c r="A124" s="474"/>
      <c r="B124" s="265" t="s">
        <v>398</v>
      </c>
      <c r="C124" s="416">
        <v>117901754.92318816</v>
      </c>
      <c r="D124" s="416">
        <v>442072.08185754716</v>
      </c>
      <c r="E124" s="417">
        <v>3.7636069769975146E-3</v>
      </c>
      <c r="F124" s="418">
        <v>270156489.74847257</v>
      </c>
      <c r="G124" s="418">
        <v>706705.47207844257</v>
      </c>
      <c r="H124" s="417">
        <v>2.6227724545272737E-3</v>
      </c>
      <c r="L124" s="265" t="s">
        <v>398</v>
      </c>
      <c r="M124" s="259" t="s">
        <v>398</v>
      </c>
      <c r="N124" s="260">
        <v>118205560.27987243</v>
      </c>
      <c r="O124" s="260">
        <v>3061610.9465079606</v>
      </c>
      <c r="P124" s="261">
        <v>2.6589421018068368E-2</v>
      </c>
      <c r="Q124" s="262">
        <v>272575322.0975945</v>
      </c>
      <c r="R124" s="262">
        <v>14335413.265866101</v>
      </c>
      <c r="S124" s="261">
        <v>5.5511997857802815E-2</v>
      </c>
    </row>
    <row r="125" spans="1:19" x14ac:dyDescent="0.25">
      <c r="A125" s="474"/>
      <c r="B125" s="255" t="s">
        <v>399</v>
      </c>
      <c r="C125" s="412">
        <v>117901754.92318815</v>
      </c>
      <c r="D125" s="412">
        <v>442072.08185751736</v>
      </c>
      <c r="E125" s="413">
        <v>3.7636069769972605E-3</v>
      </c>
      <c r="F125" s="414">
        <v>270194804.76494497</v>
      </c>
      <c r="G125" s="414">
        <v>745020.48855060339</v>
      </c>
      <c r="H125" s="413">
        <v>2.7649696976056264E-3</v>
      </c>
      <c r="L125" s="255" t="s">
        <v>399</v>
      </c>
      <c r="M125" s="255" t="s">
        <v>399</v>
      </c>
      <c r="N125" s="256">
        <v>118205560.2798724</v>
      </c>
      <c r="O125" s="256">
        <v>3061610.9465079457</v>
      </c>
      <c r="P125" s="257">
        <v>2.6589421018068243E-2</v>
      </c>
      <c r="Q125" s="258">
        <v>272575322.09759456</v>
      </c>
      <c r="R125" s="258">
        <v>14335413.26586619</v>
      </c>
      <c r="S125" s="257">
        <v>5.5511997857803169E-2</v>
      </c>
    </row>
    <row r="126" spans="1:19" x14ac:dyDescent="0.25">
      <c r="A126" s="474"/>
      <c r="B126" s="265" t="s">
        <v>400</v>
      </c>
      <c r="C126" s="416">
        <v>67679674.013527662</v>
      </c>
      <c r="D126" s="416">
        <v>1376734.589443706</v>
      </c>
      <c r="E126" s="417">
        <v>2.076430700361407E-2</v>
      </c>
      <c r="F126" s="418">
        <v>154568572.42277044</v>
      </c>
      <c r="G126" s="418">
        <v>7928775.2274226844</v>
      </c>
      <c r="H126" s="417">
        <v>5.4069736722700747E-2</v>
      </c>
      <c r="L126" s="265" t="s">
        <v>400</v>
      </c>
      <c r="M126" s="259" t="s">
        <v>400</v>
      </c>
      <c r="N126" s="260">
        <v>66610013.461490653</v>
      </c>
      <c r="O126" s="260">
        <v>2755213.5391870812</v>
      </c>
      <c r="P126" s="261">
        <v>4.3148103862818997E-2</v>
      </c>
      <c r="Q126" s="262">
        <v>148617591.20351684</v>
      </c>
      <c r="R126" s="262">
        <v>11112034.524295509</v>
      </c>
      <c r="S126" s="261">
        <v>8.0811530767575621E-2</v>
      </c>
    </row>
    <row r="127" spans="1:19" x14ac:dyDescent="0.25">
      <c r="A127" s="474"/>
      <c r="B127" s="255" t="s">
        <v>401</v>
      </c>
      <c r="C127" s="412">
        <v>67679674.013527632</v>
      </c>
      <c r="D127" s="412">
        <v>1376734.5894436911</v>
      </c>
      <c r="E127" s="413">
        <v>2.0764307003613851E-2</v>
      </c>
      <c r="F127" s="414">
        <v>154694627.45707154</v>
      </c>
      <c r="G127" s="414">
        <v>8054830.2617238462</v>
      </c>
      <c r="H127" s="413">
        <v>5.4929360349520409E-2</v>
      </c>
      <c r="L127" s="255" t="s">
        <v>401</v>
      </c>
      <c r="M127" s="255" t="s">
        <v>401</v>
      </c>
      <c r="N127" s="256">
        <v>66610013.461490676</v>
      </c>
      <c r="O127" s="256">
        <v>2755213.5391871035</v>
      </c>
      <c r="P127" s="257">
        <v>4.3148103862819351E-2</v>
      </c>
      <c r="Q127" s="258">
        <v>148617591.20351681</v>
      </c>
      <c r="R127" s="258">
        <v>11112034.52429536</v>
      </c>
      <c r="S127" s="257">
        <v>8.0811530767574469E-2</v>
      </c>
    </row>
    <row r="128" spans="1:19" x14ac:dyDescent="0.25">
      <c r="A128" s="474"/>
      <c r="B128" s="265" t="s">
        <v>402</v>
      </c>
      <c r="C128" s="416">
        <v>66443460.931602918</v>
      </c>
      <c r="D128" s="416">
        <v>2031291.7683601528</v>
      </c>
      <c r="E128" s="417">
        <v>3.1535838565103363E-2</v>
      </c>
      <c r="F128" s="418">
        <v>153837850.53563249</v>
      </c>
      <c r="G128" s="418">
        <v>4975629.7185166478</v>
      </c>
      <c r="H128" s="417">
        <v>3.3424395331502141E-2</v>
      </c>
      <c r="L128" s="265" t="s">
        <v>402</v>
      </c>
      <c r="M128" s="259" t="s">
        <v>402</v>
      </c>
      <c r="N128" s="260">
        <v>65257772.597755492</v>
      </c>
      <c r="O128" s="260">
        <v>2639171.9704556614</v>
      </c>
      <c r="P128" s="261">
        <v>4.2146773387092613E-2</v>
      </c>
      <c r="Q128" s="262">
        <v>151850399.60103625</v>
      </c>
      <c r="R128" s="262">
        <v>11841737.54047516</v>
      </c>
      <c r="S128" s="261">
        <v>8.4578606539022466E-2</v>
      </c>
    </row>
    <row r="129" spans="1:19" x14ac:dyDescent="0.25">
      <c r="A129" s="474"/>
      <c r="B129" s="255" t="s">
        <v>403</v>
      </c>
      <c r="C129" s="412">
        <v>28959627.557812627</v>
      </c>
      <c r="D129" s="412">
        <v>884573.76089478657</v>
      </c>
      <c r="E129" s="413">
        <v>3.1507464501880939E-2</v>
      </c>
      <c r="F129" s="414">
        <v>66029611.310255498</v>
      </c>
      <c r="G129" s="414">
        <v>2176579.3798460662</v>
      </c>
      <c r="H129" s="413">
        <v>3.408733013990977E-2</v>
      </c>
      <c r="L129" s="255" t="s">
        <v>403</v>
      </c>
      <c r="M129" s="255" t="s">
        <v>403</v>
      </c>
      <c r="N129" s="256">
        <v>28643066.45536321</v>
      </c>
      <c r="O129" s="256">
        <v>1341797.5834406614</v>
      </c>
      <c r="P129" s="257">
        <v>4.914781029905195E-2</v>
      </c>
      <c r="Q129" s="258">
        <v>65720005.846421741</v>
      </c>
      <c r="R129" s="258">
        <v>5386094.3784025162</v>
      </c>
      <c r="S129" s="257">
        <v>8.9271427085536897E-2</v>
      </c>
    </row>
    <row r="130" spans="1:19" x14ac:dyDescent="0.25">
      <c r="A130" s="474"/>
      <c r="B130" s="265" t="s">
        <v>404</v>
      </c>
      <c r="C130" s="416">
        <v>37483833.373790324</v>
      </c>
      <c r="D130" s="416">
        <v>1146718.0074654147</v>
      </c>
      <c r="E130" s="417">
        <v>3.1557761146007897E-2</v>
      </c>
      <c r="F130" s="418">
        <v>87816139.435506046</v>
      </c>
      <c r="G130" s="418">
        <v>2806950.5487997532</v>
      </c>
      <c r="H130" s="417">
        <v>3.3019378087945778E-2</v>
      </c>
      <c r="L130" s="265" t="s">
        <v>404</v>
      </c>
      <c r="M130" s="259" t="s">
        <v>404</v>
      </c>
      <c r="N130" s="260">
        <v>36614706.142392278</v>
      </c>
      <c r="O130" s="260">
        <v>1297374.3870149925</v>
      </c>
      <c r="P130" s="261">
        <v>3.6734779286304919E-2</v>
      </c>
      <c r="Q130" s="262">
        <v>86130393.754614487</v>
      </c>
      <c r="R130" s="262">
        <v>6455643.1620725989</v>
      </c>
      <c r="S130" s="261">
        <v>8.1024956012562557E-2</v>
      </c>
    </row>
    <row r="131" spans="1:19" x14ac:dyDescent="0.25">
      <c r="A131" s="474"/>
      <c r="B131" s="255" t="s">
        <v>405</v>
      </c>
      <c r="C131" s="412">
        <v>616669239.16862214</v>
      </c>
      <c r="D131" s="412">
        <v>11141182.802684665</v>
      </c>
      <c r="E131" s="413">
        <v>1.8399119059070879E-2</v>
      </c>
      <c r="F131" s="414">
        <v>1418928462.8782244</v>
      </c>
      <c r="G131" s="414">
        <v>46940476.623445034</v>
      </c>
      <c r="H131" s="413">
        <v>3.4213474967504667E-2</v>
      </c>
      <c r="L131" s="255" t="s">
        <v>405</v>
      </c>
      <c r="M131" s="255" t="s">
        <v>405</v>
      </c>
      <c r="N131" s="256">
        <v>629255409.82380998</v>
      </c>
      <c r="O131" s="256">
        <v>14748515.368264198</v>
      </c>
      <c r="P131" s="257">
        <v>2.4000569401798837E-2</v>
      </c>
      <c r="Q131" s="258">
        <v>1448648809.2108152</v>
      </c>
      <c r="R131" s="258">
        <v>81132265.055250406</v>
      </c>
      <c r="S131" s="257">
        <v>5.9328178077252595E-2</v>
      </c>
    </row>
    <row r="132" spans="1:19" x14ac:dyDescent="0.25">
      <c r="A132" s="474"/>
      <c r="B132" s="265" t="s">
        <v>406</v>
      </c>
      <c r="C132" s="416">
        <v>187881350.98401961</v>
      </c>
      <c r="D132" s="416">
        <v>3905671.8891210854</v>
      </c>
      <c r="E132" s="417">
        <v>2.1229283720194655E-2</v>
      </c>
      <c r="F132" s="418">
        <v>419020759.21165347</v>
      </c>
      <c r="G132" s="418">
        <v>15994515.654261291</v>
      </c>
      <c r="H132" s="417">
        <v>3.9686040077892899E-2</v>
      </c>
      <c r="L132" s="265" t="s">
        <v>406</v>
      </c>
      <c r="M132" s="259" t="s">
        <v>406</v>
      </c>
      <c r="N132" s="260">
        <v>185411978.58168671</v>
      </c>
      <c r="O132" s="260">
        <v>5360653.4808894694</v>
      </c>
      <c r="P132" s="261">
        <v>2.9772918793507581E-2</v>
      </c>
      <c r="Q132" s="262">
        <v>410787008.87791032</v>
      </c>
      <c r="R132" s="262">
        <v>28940842.484773159</v>
      </c>
      <c r="S132" s="261">
        <v>7.5791889592984815E-2</v>
      </c>
    </row>
    <row r="133" spans="1:19" x14ac:dyDescent="0.25">
      <c r="A133" s="474"/>
      <c r="B133" s="255" t="s">
        <v>407</v>
      </c>
      <c r="C133" s="412">
        <v>118527812.09021696</v>
      </c>
      <c r="D133" s="412">
        <v>867740.63166850805</v>
      </c>
      <c r="E133" s="413">
        <v>7.3749796418763214E-3</v>
      </c>
      <c r="F133" s="414">
        <v>276979056.08075148</v>
      </c>
      <c r="G133" s="414">
        <v>8550750.0445601344</v>
      </c>
      <c r="H133" s="413">
        <v>3.1854874662164967E-2</v>
      </c>
      <c r="L133" s="255" t="s">
        <v>407</v>
      </c>
      <c r="M133" s="255" t="s">
        <v>407</v>
      </c>
      <c r="N133" s="256">
        <v>117326918.80279359</v>
      </c>
      <c r="O133" s="256">
        <v>1587046.3937512636</v>
      </c>
      <c r="P133" s="257">
        <v>1.3712183716104335E-2</v>
      </c>
      <c r="Q133" s="258">
        <v>270835705.26046908</v>
      </c>
      <c r="R133" s="258">
        <v>12852667.842538118</v>
      </c>
      <c r="S133" s="257">
        <v>4.9819817501089707E-2</v>
      </c>
    </row>
    <row r="134" spans="1:19" x14ac:dyDescent="0.25">
      <c r="A134" s="474"/>
      <c r="B134" s="265" t="s">
        <v>408</v>
      </c>
      <c r="C134" s="416">
        <v>220175475.68366939</v>
      </c>
      <c r="D134" s="416">
        <v>4535212.5449468791</v>
      </c>
      <c r="E134" s="417">
        <v>2.1031381055352141E-2</v>
      </c>
      <c r="F134" s="418">
        <v>514501835.90952545</v>
      </c>
      <c r="G134" s="418">
        <v>16064002.569548488</v>
      </c>
      <c r="H134" s="417">
        <v>3.2228698335167248E-2</v>
      </c>
      <c r="L134" s="265" t="s">
        <v>408</v>
      </c>
      <c r="M134" s="259" t="s">
        <v>408</v>
      </c>
      <c r="N134" s="260">
        <v>216131568.80421916</v>
      </c>
      <c r="O134" s="260">
        <v>5609929.997340858</v>
      </c>
      <c r="P134" s="261">
        <v>2.6647759485128836E-2</v>
      </c>
      <c r="Q134" s="262">
        <v>505373935.59900808</v>
      </c>
      <c r="R134" s="262">
        <v>27330050.683770061</v>
      </c>
      <c r="S134" s="261">
        <v>5.7170589450414061E-2</v>
      </c>
    </row>
    <row r="135" spans="1:19" x14ac:dyDescent="0.25">
      <c r="A135" s="474"/>
      <c r="B135" s="255" t="s">
        <v>409</v>
      </c>
      <c r="C135" s="412">
        <v>15537016.024354206</v>
      </c>
      <c r="D135" s="412">
        <v>447218.51461224072</v>
      </c>
      <c r="E135" s="413">
        <v>2.9637144853899906E-2</v>
      </c>
      <c r="F135" s="414">
        <v>35002384.348432109</v>
      </c>
      <c r="G135" s="414">
        <v>1540899.7323047668</v>
      </c>
      <c r="H135" s="413">
        <v>4.6049951159731373E-2</v>
      </c>
      <c r="L135" s="255" t="s">
        <v>409</v>
      </c>
      <c r="M135" s="255" t="s">
        <v>409</v>
      </c>
      <c r="N135" s="256">
        <v>15085486.957334865</v>
      </c>
      <c r="O135" s="256">
        <v>368587.62061979808</v>
      </c>
      <c r="P135" s="257">
        <v>2.5045195471322008E-2</v>
      </c>
      <c r="Q135" s="258">
        <v>33797151.504261695</v>
      </c>
      <c r="R135" s="258">
        <v>2044535.5637711063</v>
      </c>
      <c r="S135" s="257">
        <v>6.4389515736369196E-2</v>
      </c>
    </row>
    <row r="136" spans="1:19" x14ac:dyDescent="0.25">
      <c r="A136" s="474"/>
      <c r="B136" s="265" t="s">
        <v>470</v>
      </c>
      <c r="C136" s="416">
        <v>74547584.386375993</v>
      </c>
      <c r="D136" s="416">
        <v>1385339.2223388255</v>
      </c>
      <c r="E136" s="417">
        <v>1.8935165524687693E-2</v>
      </c>
      <c r="F136" s="418">
        <v>173494928.43894657</v>
      </c>
      <c r="G136" s="418">
        <v>4860809.7338551283</v>
      </c>
      <c r="H136" s="417">
        <v>2.8824592384864577E-2</v>
      </c>
      <c r="L136" s="265" t="s">
        <v>470</v>
      </c>
      <c r="M136" s="265" t="s">
        <v>470</v>
      </c>
      <c r="N136" s="260">
        <v>95299456.677786753</v>
      </c>
      <c r="O136" s="260">
        <v>1822297.8756645024</v>
      </c>
      <c r="P136" s="261">
        <v>1.9494579200059405E-2</v>
      </c>
      <c r="Q136" s="262">
        <v>227855007.9691653</v>
      </c>
      <c r="R136" s="262">
        <v>9964168.4803970158</v>
      </c>
      <c r="S136" s="261">
        <v>4.5730093581610363E-2</v>
      </c>
    </row>
    <row r="137" spans="1:19" x14ac:dyDescent="0.25">
      <c r="A137" s="474"/>
      <c r="B137" s="255" t="s">
        <v>410</v>
      </c>
      <c r="C137" s="412">
        <v>178344872.94336957</v>
      </c>
      <c r="D137" s="412">
        <v>6359376.046351105</v>
      </c>
      <c r="E137" s="413">
        <v>3.6976234398177044E-2</v>
      </c>
      <c r="F137" s="414">
        <v>398746657.37553078</v>
      </c>
      <c r="G137" s="414">
        <v>20680593.687822878</v>
      </c>
      <c r="H137" s="413">
        <v>5.4701005126198181E-2</v>
      </c>
      <c r="L137" s="255" t="s">
        <v>410</v>
      </c>
      <c r="M137" s="255" t="s">
        <v>410</v>
      </c>
      <c r="N137" s="256">
        <v>172906547.94215834</v>
      </c>
      <c r="O137" s="256">
        <v>7091624.4370177686</v>
      </c>
      <c r="P137" s="257">
        <v>4.2768312327436046E-2</v>
      </c>
      <c r="Q137" s="258">
        <v>383790627.73631191</v>
      </c>
      <c r="R137" s="258">
        <v>28720505.066840887</v>
      </c>
      <c r="S137" s="257">
        <v>8.08868537034763E-2</v>
      </c>
    </row>
    <row r="138" spans="1:19" x14ac:dyDescent="0.25">
      <c r="A138" s="474"/>
      <c r="B138" s="265" t="s">
        <v>411</v>
      </c>
      <c r="C138" s="416">
        <v>153261187.29119131</v>
      </c>
      <c r="D138" s="416">
        <v>5179447.2417955101</v>
      </c>
      <c r="E138" s="417">
        <v>3.4976947462042218E-2</v>
      </c>
      <c r="F138" s="418">
        <v>344462347.51826596</v>
      </c>
      <c r="G138" s="418">
        <v>17735179.620195746</v>
      </c>
      <c r="H138" s="417">
        <v>5.4281312858955849E-2</v>
      </c>
      <c r="L138" s="265" t="s">
        <v>411</v>
      </c>
      <c r="M138" s="259" t="s">
        <v>411</v>
      </c>
      <c r="N138" s="260">
        <v>148793229.98206857</v>
      </c>
      <c r="O138" s="260">
        <v>5904433.461719811</v>
      </c>
      <c r="P138" s="261">
        <v>4.1321878310305191E-2</v>
      </c>
      <c r="Q138" s="262">
        <v>331307740.18631124</v>
      </c>
      <c r="R138" s="262">
        <v>24074836.171028674</v>
      </c>
      <c r="S138" s="261">
        <v>7.8360214210100129E-2</v>
      </c>
    </row>
    <row r="139" spans="1:19" x14ac:dyDescent="0.25">
      <c r="A139" s="474"/>
      <c r="B139" s="255" t="s">
        <v>412</v>
      </c>
      <c r="C139" s="412">
        <v>25083685.652178835</v>
      </c>
      <c r="D139" s="412">
        <v>1179928.8045560271</v>
      </c>
      <c r="E139" s="413">
        <v>4.9361646877418314E-2</v>
      </c>
      <c r="F139" s="414">
        <v>54794773.449594527</v>
      </c>
      <c r="G139" s="414">
        <v>3455877.6599566787</v>
      </c>
      <c r="H139" s="413">
        <v>6.7314997854983225E-2</v>
      </c>
      <c r="L139" s="255" t="s">
        <v>412</v>
      </c>
      <c r="M139" s="255" t="s">
        <v>412</v>
      </c>
      <c r="N139" s="256">
        <v>24113317.960090064</v>
      </c>
      <c r="O139" s="256">
        <v>1187190.975298211</v>
      </c>
      <c r="P139" s="257">
        <v>5.1783320230483737E-2</v>
      </c>
      <c r="Q139" s="258">
        <v>52482887.550000705</v>
      </c>
      <c r="R139" s="258">
        <v>4645668.8958125412</v>
      </c>
      <c r="S139" s="257">
        <v>9.7114109609836435E-2</v>
      </c>
    </row>
    <row r="140" spans="1:19" x14ac:dyDescent="0.25">
      <c r="A140" s="475"/>
      <c r="B140" s="265" t="s">
        <v>193</v>
      </c>
      <c r="C140" s="416">
        <v>4266881279.6326475</v>
      </c>
      <c r="D140" s="416">
        <v>86311275.265601635</v>
      </c>
      <c r="E140" s="417">
        <v>2.0645815086325649E-2</v>
      </c>
      <c r="F140" s="418">
        <v>9806702088.0994759</v>
      </c>
      <c r="G140" s="418">
        <v>374248279.83800316</v>
      </c>
      <c r="H140" s="417">
        <v>3.9676661815212441E-2</v>
      </c>
      <c r="L140" s="265" t="s">
        <v>193</v>
      </c>
      <c r="M140" s="259" t="s">
        <v>193</v>
      </c>
      <c r="N140" s="260">
        <v>4206921747.8142648</v>
      </c>
      <c r="O140" s="260">
        <v>152044015.75369644</v>
      </c>
      <c r="P140" s="261">
        <v>3.7496572227452146E-2</v>
      </c>
      <c r="Q140" s="262">
        <v>9580249625.0714569</v>
      </c>
      <c r="R140" s="262">
        <v>638913354.61776352</v>
      </c>
      <c r="S140" s="261">
        <v>7.1456137571855843E-2</v>
      </c>
    </row>
    <row r="141" spans="1:19" x14ac:dyDescent="0.25">
      <c r="A141" s="476" t="s">
        <v>467</v>
      </c>
      <c r="B141" s="255" t="s">
        <v>46</v>
      </c>
      <c r="C141" s="412">
        <v>662095505.0426178</v>
      </c>
      <c r="D141" s="412">
        <v>24948595.757360458</v>
      </c>
      <c r="E141" s="413">
        <v>3.9156739825274282E-2</v>
      </c>
      <c r="F141" s="414">
        <v>1506658138.1888824</v>
      </c>
      <c r="G141" s="414">
        <v>72615490.689854383</v>
      </c>
      <c r="H141" s="413">
        <v>5.0636911542690788E-2</v>
      </c>
      <c r="L141" s="255" t="s">
        <v>46</v>
      </c>
      <c r="M141" s="255" t="s">
        <v>46</v>
      </c>
      <c r="N141" s="256">
        <v>696797975.31200397</v>
      </c>
      <c r="O141" s="256">
        <v>35228679.547477245</v>
      </c>
      <c r="P141" s="257">
        <v>5.3250173145907666E-2</v>
      </c>
      <c r="Q141" s="258">
        <v>1576913858.9701092</v>
      </c>
      <c r="R141" s="258">
        <v>135444314.61831975</v>
      </c>
      <c r="S141" s="257">
        <v>9.3962661333387612E-2</v>
      </c>
    </row>
    <row r="142" spans="1:19" x14ac:dyDescent="0.25">
      <c r="A142" s="474"/>
      <c r="B142" s="265" t="s">
        <v>351</v>
      </c>
      <c r="C142" s="416">
        <v>55766951.125594541</v>
      </c>
      <c r="D142" s="416">
        <v>3079446.4257564172</v>
      </c>
      <c r="E142" s="417">
        <v>5.8447376532635043E-2</v>
      </c>
      <c r="F142" s="418">
        <v>126657311.48387568</v>
      </c>
      <c r="G142" s="418">
        <v>8048230.5558499396</v>
      </c>
      <c r="H142" s="417">
        <v>6.7855095856730899E-2</v>
      </c>
      <c r="L142" s="265" t="s">
        <v>351</v>
      </c>
      <c r="M142" s="259" t="s">
        <v>351</v>
      </c>
      <c r="N142" s="260">
        <v>57549717.326804958</v>
      </c>
      <c r="O142" s="260">
        <v>3541492.6057067066</v>
      </c>
      <c r="P142" s="261">
        <v>6.557320896947065E-2</v>
      </c>
      <c r="Q142" s="262">
        <v>129972235.72771445</v>
      </c>
      <c r="R142" s="262">
        <v>11757840.733104795</v>
      </c>
      <c r="S142" s="261">
        <v>9.9462004890698202E-2</v>
      </c>
    </row>
    <row r="143" spans="1:19" x14ac:dyDescent="0.25">
      <c r="A143" s="474"/>
      <c r="B143" s="255" t="s">
        <v>352</v>
      </c>
      <c r="C143" s="412">
        <v>123702896.3338481</v>
      </c>
      <c r="D143" s="412">
        <v>4891568.6868835837</v>
      </c>
      <c r="E143" s="413">
        <v>4.1170894928624739E-2</v>
      </c>
      <c r="F143" s="414">
        <v>283699135.83935606</v>
      </c>
      <c r="G143" s="414">
        <v>13753028.579317153</v>
      </c>
      <c r="H143" s="413">
        <v>5.094731210948291E-2</v>
      </c>
      <c r="L143" s="255" t="s">
        <v>352</v>
      </c>
      <c r="M143" s="255" t="s">
        <v>352</v>
      </c>
      <c r="N143" s="256">
        <v>130222642.97247174</v>
      </c>
      <c r="O143" s="256">
        <v>6851388.0340211987</v>
      </c>
      <c r="P143" s="257">
        <v>5.5534719472857194E-2</v>
      </c>
      <c r="Q143" s="258">
        <v>297711593.56303841</v>
      </c>
      <c r="R143" s="258">
        <v>25307460.145722151</v>
      </c>
      <c r="S143" s="257">
        <v>9.2904097409387543E-2</v>
      </c>
    </row>
    <row r="144" spans="1:19" x14ac:dyDescent="0.25">
      <c r="A144" s="474"/>
      <c r="B144" s="265" t="s">
        <v>353</v>
      </c>
      <c r="C144" s="416">
        <v>52132645.45844122</v>
      </c>
      <c r="D144" s="416">
        <v>1907271.4843248278</v>
      </c>
      <c r="E144" s="417">
        <v>3.7974261482009844E-2</v>
      </c>
      <c r="F144" s="418">
        <v>116108655.35702686</v>
      </c>
      <c r="G144" s="418">
        <v>6105392.9672073275</v>
      </c>
      <c r="H144" s="417">
        <v>5.5501926348071322E-2</v>
      </c>
      <c r="L144" s="265" t="s">
        <v>353</v>
      </c>
      <c r="M144" s="259" t="s">
        <v>353</v>
      </c>
      <c r="N144" s="260">
        <v>55252738.367770456</v>
      </c>
      <c r="O144" s="260">
        <v>3491898.7118825614</v>
      </c>
      <c r="P144" s="261">
        <v>6.7462172853012273E-2</v>
      </c>
      <c r="Q144" s="262">
        <v>121486592.88736194</v>
      </c>
      <c r="R144" s="262">
        <v>11883335.417343467</v>
      </c>
      <c r="S144" s="261">
        <v>0.10842137078447787</v>
      </c>
    </row>
    <row r="145" spans="1:19" x14ac:dyDescent="0.25">
      <c r="A145" s="474"/>
      <c r="B145" s="255" t="s">
        <v>354</v>
      </c>
      <c r="C145" s="412">
        <v>27216310.705291629</v>
      </c>
      <c r="D145" s="412">
        <v>1286946.7562253177</v>
      </c>
      <c r="E145" s="413">
        <v>4.963279310488676E-2</v>
      </c>
      <c r="F145" s="414">
        <v>62577942.707681149</v>
      </c>
      <c r="G145" s="414">
        <v>3499045.5143614635</v>
      </c>
      <c r="H145" s="413">
        <v>5.9226655888849532E-2</v>
      </c>
      <c r="L145" s="255" t="s">
        <v>354</v>
      </c>
      <c r="M145" s="255" t="s">
        <v>354</v>
      </c>
      <c r="N145" s="256">
        <v>28332985.669701349</v>
      </c>
      <c r="O145" s="256">
        <v>2037788.5497972518</v>
      </c>
      <c r="P145" s="257">
        <v>7.7496606718903502E-2</v>
      </c>
      <c r="Q145" s="258">
        <v>64941202.12032935</v>
      </c>
      <c r="R145" s="258">
        <v>6778659.4411215186</v>
      </c>
      <c r="S145" s="257">
        <v>0.11654682083809206</v>
      </c>
    </row>
    <row r="146" spans="1:19" x14ac:dyDescent="0.25">
      <c r="A146" s="474"/>
      <c r="B146" s="265" t="s">
        <v>355</v>
      </c>
      <c r="C146" s="416">
        <v>137054948.95624954</v>
      </c>
      <c r="D146" s="416">
        <v>4499976.4832682014</v>
      </c>
      <c r="E146" s="417">
        <v>3.3948002095398049E-2</v>
      </c>
      <c r="F146" s="418">
        <v>313028591.90764213</v>
      </c>
      <c r="G146" s="418">
        <v>14549808.885837495</v>
      </c>
      <c r="H146" s="417">
        <v>4.8746543183186976E-2</v>
      </c>
      <c r="L146" s="265" t="s">
        <v>355</v>
      </c>
      <c r="M146" s="259" t="s">
        <v>355</v>
      </c>
      <c r="N146" s="260">
        <v>144927869.55647597</v>
      </c>
      <c r="O146" s="260">
        <v>5933564.8235177696</v>
      </c>
      <c r="P146" s="261">
        <v>4.2689265829399185E-2</v>
      </c>
      <c r="Q146" s="262">
        <v>328346794.95680201</v>
      </c>
      <c r="R146" s="262">
        <v>26178512.531506896</v>
      </c>
      <c r="S146" s="261">
        <v>8.6635540703975097E-2</v>
      </c>
    </row>
    <row r="147" spans="1:19" x14ac:dyDescent="0.25">
      <c r="A147" s="474"/>
      <c r="B147" s="255" t="s">
        <v>356</v>
      </c>
      <c r="C147" s="412">
        <v>70594053.212814525</v>
      </c>
      <c r="D147" s="412">
        <v>2780855.5503649414</v>
      </c>
      <c r="E147" s="413">
        <v>4.1007586225428702E-2</v>
      </c>
      <c r="F147" s="414">
        <v>159901856.68586597</v>
      </c>
      <c r="G147" s="414">
        <v>8246515.1574516892</v>
      </c>
      <c r="H147" s="413">
        <v>5.4376687786540076E-2</v>
      </c>
      <c r="L147" s="255" t="s">
        <v>356</v>
      </c>
      <c r="M147" s="255" t="s">
        <v>356</v>
      </c>
      <c r="N147" s="256">
        <v>74184081.449162006</v>
      </c>
      <c r="O147" s="256">
        <v>4367661.1405182779</v>
      </c>
      <c r="P147" s="257">
        <v>6.2559224910268468E-2</v>
      </c>
      <c r="Q147" s="258">
        <v>166864640.69048813</v>
      </c>
      <c r="R147" s="258">
        <v>16335253.25399369</v>
      </c>
      <c r="S147" s="257">
        <v>0.10851869878820328</v>
      </c>
    </row>
    <row r="148" spans="1:19" x14ac:dyDescent="0.25">
      <c r="A148" s="474"/>
      <c r="B148" s="265" t="s">
        <v>357</v>
      </c>
      <c r="C148" s="416">
        <v>86372667.002433524</v>
      </c>
      <c r="D148" s="416">
        <v>3783736.4353803396</v>
      </c>
      <c r="E148" s="417">
        <v>4.5814086820126082E-2</v>
      </c>
      <c r="F148" s="418">
        <v>196021642.52161086</v>
      </c>
      <c r="G148" s="418">
        <v>10311673.752016902</v>
      </c>
      <c r="H148" s="417">
        <v>5.5525687825678093E-2</v>
      </c>
      <c r="L148" s="265" t="s">
        <v>357</v>
      </c>
      <c r="M148" s="259" t="s">
        <v>357</v>
      </c>
      <c r="N148" s="260">
        <v>90277308.426266655</v>
      </c>
      <c r="O148" s="260">
        <v>5265660.2068202198</v>
      </c>
      <c r="P148" s="261">
        <v>6.1940455421210135E-2</v>
      </c>
      <c r="Q148" s="262">
        <v>203715255.78624249</v>
      </c>
      <c r="R148" s="262">
        <v>18862405.937757254</v>
      </c>
      <c r="S148" s="261">
        <v>0.10204011435700254</v>
      </c>
    </row>
    <row r="149" spans="1:19" x14ac:dyDescent="0.25">
      <c r="A149" s="474"/>
      <c r="B149" s="255" t="s">
        <v>358</v>
      </c>
      <c r="C149" s="412">
        <v>109255032.24797784</v>
      </c>
      <c r="D149" s="412">
        <v>2718793.9351656586</v>
      </c>
      <c r="E149" s="413">
        <v>2.5519898001116988E-2</v>
      </c>
      <c r="F149" s="414">
        <v>249302593.14339513</v>
      </c>
      <c r="G149" s="414">
        <v>8741386.7353841066</v>
      </c>
      <c r="H149" s="413">
        <v>3.6337474632372836E-2</v>
      </c>
      <c r="L149" s="255" t="s">
        <v>358</v>
      </c>
      <c r="M149" s="255" t="s">
        <v>358</v>
      </c>
      <c r="N149" s="256">
        <v>116050631.54337633</v>
      </c>
      <c r="O149" s="256">
        <v>3739225.4752156287</v>
      </c>
      <c r="P149" s="257">
        <v>3.3293372473195901E-2</v>
      </c>
      <c r="Q149" s="258">
        <v>263875543.2381323</v>
      </c>
      <c r="R149" s="258">
        <v>18340847.157769978</v>
      </c>
      <c r="S149" s="257">
        <v>7.4697578185720467E-2</v>
      </c>
    </row>
    <row r="150" spans="1:19" x14ac:dyDescent="0.25">
      <c r="A150" s="474"/>
      <c r="B150" s="265" t="s">
        <v>359</v>
      </c>
      <c r="C150" s="416">
        <v>513864802.33503574</v>
      </c>
      <c r="D150" s="416">
        <v>17306944.385418296</v>
      </c>
      <c r="E150" s="417">
        <v>3.4853832455460448E-2</v>
      </c>
      <c r="F150" s="418">
        <v>1167369188.4395766</v>
      </c>
      <c r="G150" s="418">
        <v>48574140.459028721</v>
      </c>
      <c r="H150" s="417">
        <v>4.3416477885477076E-2</v>
      </c>
      <c r="L150" s="265" t="s">
        <v>359</v>
      </c>
      <c r="M150" s="259" t="s">
        <v>359</v>
      </c>
      <c r="N150" s="260">
        <v>546087853.75488544</v>
      </c>
      <c r="O150" s="260">
        <v>28285099.265033603</v>
      </c>
      <c r="P150" s="261">
        <v>5.4625239089159672E-2</v>
      </c>
      <c r="Q150" s="262">
        <v>1237763431.4355567</v>
      </c>
      <c r="R150" s="262">
        <v>94510294.474306345</v>
      </c>
      <c r="S150" s="261">
        <v>8.2667863676729805E-2</v>
      </c>
    </row>
    <row r="151" spans="1:19" x14ac:dyDescent="0.25">
      <c r="A151" s="474"/>
      <c r="B151" s="255" t="s">
        <v>360</v>
      </c>
      <c r="C151" s="412">
        <v>43909556.198358655</v>
      </c>
      <c r="D151" s="412">
        <v>2246874.9961985052</v>
      </c>
      <c r="E151" s="413">
        <v>5.3930158390334416E-2</v>
      </c>
      <c r="F151" s="414">
        <v>103729283.28542928</v>
      </c>
      <c r="G151" s="414">
        <v>5728683.5319264531</v>
      </c>
      <c r="H151" s="413">
        <v>5.845559666303668E-2</v>
      </c>
      <c r="L151" s="255" t="s">
        <v>360</v>
      </c>
      <c r="M151" s="255" t="s">
        <v>360</v>
      </c>
      <c r="N151" s="256">
        <v>45686395.114673898</v>
      </c>
      <c r="O151" s="256">
        <v>2675272.660654217</v>
      </c>
      <c r="P151" s="257">
        <v>6.2199554627158878E-2</v>
      </c>
      <c r="Q151" s="258">
        <v>107839973.05617137</v>
      </c>
      <c r="R151" s="258">
        <v>9109176.582055822</v>
      </c>
      <c r="S151" s="257">
        <v>9.2262768126700909E-2</v>
      </c>
    </row>
    <row r="152" spans="1:19" x14ac:dyDescent="0.25">
      <c r="A152" s="474"/>
      <c r="B152" s="265" t="s">
        <v>361</v>
      </c>
      <c r="C152" s="416">
        <v>44421613.916153468</v>
      </c>
      <c r="D152" s="416">
        <v>2694734.7540953681</v>
      </c>
      <c r="E152" s="417">
        <v>6.4580309100750286E-2</v>
      </c>
      <c r="F152" s="418">
        <v>99286429.604901373</v>
      </c>
      <c r="G152" s="418">
        <v>6359652.005847916</v>
      </c>
      <c r="H152" s="417">
        <v>6.8437238115450313E-2</v>
      </c>
      <c r="L152" s="265" t="s">
        <v>361</v>
      </c>
      <c r="M152" s="259" t="s">
        <v>361</v>
      </c>
      <c r="N152" s="260">
        <v>45932598.0898294</v>
      </c>
      <c r="O152" s="260">
        <v>2320510.6928771362</v>
      </c>
      <c r="P152" s="261">
        <v>5.3207971261639266E-2</v>
      </c>
      <c r="Q152" s="262">
        <v>103475033.10418007</v>
      </c>
      <c r="R152" s="262">
        <v>7369834.2611664832</v>
      </c>
      <c r="S152" s="261">
        <v>7.6685073751369043E-2</v>
      </c>
    </row>
    <row r="153" spans="1:19" x14ac:dyDescent="0.25">
      <c r="A153" s="474"/>
      <c r="B153" s="255" t="s">
        <v>362</v>
      </c>
      <c r="C153" s="412">
        <v>285283911.33751172</v>
      </c>
      <c r="D153" s="412">
        <v>11913516.193796396</v>
      </c>
      <c r="E153" s="413">
        <v>4.3580125739413972E-2</v>
      </c>
      <c r="F153" s="414">
        <v>648844648.58588135</v>
      </c>
      <c r="G153" s="414">
        <v>29928415.184641004</v>
      </c>
      <c r="H153" s="413">
        <v>4.8356164484764062E-2</v>
      </c>
      <c r="L153" s="255" t="s">
        <v>362</v>
      </c>
      <c r="M153" s="255" t="s">
        <v>362</v>
      </c>
      <c r="N153" s="256">
        <v>300794374.67839009</v>
      </c>
      <c r="O153" s="256">
        <v>17647517.94795984</v>
      </c>
      <c r="P153" s="257">
        <v>6.232637773818251E-2</v>
      </c>
      <c r="Q153" s="258">
        <v>685378861.24104977</v>
      </c>
      <c r="R153" s="258">
        <v>56795892.238993645</v>
      </c>
      <c r="S153" s="257">
        <v>9.0355442383625667E-2</v>
      </c>
    </row>
    <row r="154" spans="1:19" x14ac:dyDescent="0.25">
      <c r="A154" s="474"/>
      <c r="B154" s="265" t="s">
        <v>363</v>
      </c>
      <c r="C154" s="416">
        <v>84393741.071536407</v>
      </c>
      <c r="D154" s="416">
        <v>-770751.71930192411</v>
      </c>
      <c r="E154" s="417">
        <v>-9.0501533449493937E-3</v>
      </c>
      <c r="F154" s="418">
        <v>192311701.72057509</v>
      </c>
      <c r="G154" s="418">
        <v>3659485.6724191308</v>
      </c>
      <c r="H154" s="417">
        <v>1.939805293082271E-2</v>
      </c>
      <c r="L154" s="265" t="s">
        <v>363</v>
      </c>
      <c r="M154" s="259" t="s">
        <v>363</v>
      </c>
      <c r="N154" s="260">
        <v>93187642.216962025</v>
      </c>
      <c r="O154" s="260">
        <v>3239839.3731722236</v>
      </c>
      <c r="P154" s="261">
        <v>3.6019105200365761E-2</v>
      </c>
      <c r="Q154" s="262">
        <v>206646891.78792992</v>
      </c>
      <c r="R154" s="262">
        <v>11594229.468712926</v>
      </c>
      <c r="S154" s="261">
        <v>5.94415340496003E-2</v>
      </c>
    </row>
    <row r="155" spans="1:19" x14ac:dyDescent="0.25">
      <c r="A155" s="474"/>
      <c r="B155" s="255" t="s">
        <v>364</v>
      </c>
      <c r="C155" s="426">
        <v>16394558.541002154</v>
      </c>
      <c r="D155" s="426">
        <v>242153.32085454464</v>
      </c>
      <c r="E155" s="426">
        <v>1.4991780948666152E-2</v>
      </c>
      <c r="F155" s="426">
        <v>36197594.671289444</v>
      </c>
      <c r="G155" s="426">
        <v>134965.67573857307</v>
      </c>
      <c r="H155" s="426">
        <v>3.7425356802252021E-3</v>
      </c>
      <c r="L155" s="255" t="s">
        <v>364</v>
      </c>
      <c r="M155" s="255" t="s">
        <v>364</v>
      </c>
      <c r="N155" s="263">
        <v>18395129.676303267</v>
      </c>
      <c r="O155" s="263">
        <v>750315.86188620329</v>
      </c>
      <c r="P155" s="263">
        <v>4.2523308535743348E-2</v>
      </c>
      <c r="Q155" s="263">
        <v>42299149.806652308</v>
      </c>
      <c r="R155" s="263">
        <v>3708193.5090243816</v>
      </c>
      <c r="S155" s="263">
        <v>9.6089702479135342E-2</v>
      </c>
    </row>
    <row r="156" spans="1:19" x14ac:dyDescent="0.25">
      <c r="A156" s="474"/>
      <c r="B156" s="265" t="s">
        <v>365</v>
      </c>
      <c r="C156" s="416">
        <v>9565364.8030467033</v>
      </c>
      <c r="D156" s="416">
        <v>272639.35442868061</v>
      </c>
      <c r="E156" s="417">
        <v>2.9339008877016425E-2</v>
      </c>
      <c r="F156" s="418">
        <v>21801835.118513878</v>
      </c>
      <c r="G156" s="418">
        <v>765469.87963919342</v>
      </c>
      <c r="H156" s="417">
        <v>3.6387934462395813E-2</v>
      </c>
      <c r="L156" s="265" t="s">
        <v>365</v>
      </c>
      <c r="M156" s="259" t="s">
        <v>365</v>
      </c>
      <c r="N156" s="260">
        <v>10085672.458348878</v>
      </c>
      <c r="O156" s="260">
        <v>319701.14668533579</v>
      </c>
      <c r="P156" s="261">
        <v>3.2736236517868458E-2</v>
      </c>
      <c r="Q156" s="262">
        <v>22563273.059082527</v>
      </c>
      <c r="R156" s="262">
        <v>1443505.5940422863</v>
      </c>
      <c r="S156" s="261">
        <v>6.8348555277975259E-2</v>
      </c>
    </row>
    <row r="157" spans="1:19" x14ac:dyDescent="0.25">
      <c r="A157" s="474"/>
      <c r="B157" s="255" t="s">
        <v>366</v>
      </c>
      <c r="C157" s="412">
        <v>29666217.317214832</v>
      </c>
      <c r="D157" s="412">
        <v>687140.68940311298</v>
      </c>
      <c r="E157" s="413">
        <v>2.3711614356395752E-2</v>
      </c>
      <c r="F157" s="414">
        <v>64904677.008103408</v>
      </c>
      <c r="G157" s="414">
        <v>1967735.5419781804</v>
      </c>
      <c r="H157" s="413">
        <v>3.1265191732224258E-2</v>
      </c>
      <c r="L157" s="255" t="s">
        <v>366</v>
      </c>
      <c r="M157" s="255" t="s">
        <v>366</v>
      </c>
      <c r="N157" s="256">
        <v>31927397.570805423</v>
      </c>
      <c r="O157" s="256">
        <v>1230808.130285684</v>
      </c>
      <c r="P157" s="257">
        <v>4.0095924424131874E-2</v>
      </c>
      <c r="Q157" s="258">
        <v>69838092.158729747</v>
      </c>
      <c r="R157" s="258">
        <v>4243512.1127921864</v>
      </c>
      <c r="S157" s="257">
        <v>6.4693029665261165E-2</v>
      </c>
    </row>
    <row r="158" spans="1:19" x14ac:dyDescent="0.25">
      <c r="A158" s="474"/>
      <c r="B158" s="265" t="s">
        <v>367</v>
      </c>
      <c r="C158" s="416">
        <v>425651198.29526776</v>
      </c>
      <c r="D158" s="416">
        <v>5319810.9826610088</v>
      </c>
      <c r="E158" s="417">
        <v>1.265623063905191E-2</v>
      </c>
      <c r="F158" s="418">
        <v>982463263.73861289</v>
      </c>
      <c r="G158" s="418">
        <v>43312431.768346786</v>
      </c>
      <c r="H158" s="417">
        <v>4.6118717349672836E-2</v>
      </c>
      <c r="L158" s="265" t="s">
        <v>367</v>
      </c>
      <c r="M158" s="259" t="s">
        <v>367</v>
      </c>
      <c r="N158" s="260">
        <v>463479203.9794172</v>
      </c>
      <c r="O158" s="260">
        <v>19414560.624937475</v>
      </c>
      <c r="P158" s="261">
        <v>4.3720122544049465E-2</v>
      </c>
      <c r="Q158" s="262">
        <v>1043523554.7622403</v>
      </c>
      <c r="R158" s="262">
        <v>73320044.437117219</v>
      </c>
      <c r="S158" s="261">
        <v>7.5571819372769619E-2</v>
      </c>
    </row>
    <row r="159" spans="1:19" x14ac:dyDescent="0.25">
      <c r="A159" s="474"/>
      <c r="B159" s="255" t="s">
        <v>368</v>
      </c>
      <c r="C159" s="412">
        <v>34750710.758360192</v>
      </c>
      <c r="D159" s="412">
        <v>1680380.2796739228</v>
      </c>
      <c r="E159" s="413">
        <v>5.0812321962035514E-2</v>
      </c>
      <c r="F159" s="414">
        <v>76060102.426441967</v>
      </c>
      <c r="G159" s="414">
        <v>3958372.4542672783</v>
      </c>
      <c r="H159" s="413">
        <v>5.4899826339740852E-2</v>
      </c>
      <c r="L159" s="255" t="s">
        <v>368</v>
      </c>
      <c r="M159" s="255" t="s">
        <v>368</v>
      </c>
      <c r="N159" s="256">
        <v>35923645.09213005</v>
      </c>
      <c r="O159" s="256">
        <v>2491431.0734618083</v>
      </c>
      <c r="P159" s="257">
        <v>7.4521868999481045E-2</v>
      </c>
      <c r="Q159" s="258">
        <v>78910066.556229055</v>
      </c>
      <c r="R159" s="258">
        <v>7928707.3492539525</v>
      </c>
      <c r="S159" s="257">
        <v>0.11170126125839</v>
      </c>
    </row>
    <row r="160" spans="1:19" x14ac:dyDescent="0.25">
      <c r="A160" s="474"/>
      <c r="B160" s="265" t="s">
        <v>369</v>
      </c>
      <c r="C160" s="416">
        <v>128144689.18580984</v>
      </c>
      <c r="D160" s="416">
        <v>-214204.3024840951</v>
      </c>
      <c r="E160" s="417">
        <v>-1.668792061561594E-3</v>
      </c>
      <c r="F160" s="418">
        <v>301834995.51000494</v>
      </c>
      <c r="G160" s="418">
        <v>11840242.392071545</v>
      </c>
      <c r="H160" s="417">
        <v>4.0829160751251328E-2</v>
      </c>
      <c r="L160" s="265" t="s">
        <v>369</v>
      </c>
      <c r="M160" s="259" t="s">
        <v>369</v>
      </c>
      <c r="N160" s="260">
        <v>141303797.21771252</v>
      </c>
      <c r="O160" s="260">
        <v>4240477.8967068493</v>
      </c>
      <c r="P160" s="261">
        <v>3.0938094288928939E-2</v>
      </c>
      <c r="Q160" s="262">
        <v>320492964.96786773</v>
      </c>
      <c r="R160" s="262">
        <v>20081334.770979643</v>
      </c>
      <c r="S160" s="261">
        <v>6.6846063042960258E-2</v>
      </c>
    </row>
    <row r="161" spans="1:19" x14ac:dyDescent="0.25">
      <c r="A161" s="474"/>
      <c r="B161" s="255" t="s">
        <v>370</v>
      </c>
      <c r="C161" s="412">
        <v>34535796.607589372</v>
      </c>
      <c r="D161" s="412">
        <v>1534948.5597675405</v>
      </c>
      <c r="E161" s="413">
        <v>4.6512397425158059E-2</v>
      </c>
      <c r="F161" s="414">
        <v>80123800.518566191</v>
      </c>
      <c r="G161" s="414">
        <v>5714202.6514339894</v>
      </c>
      <c r="H161" s="413">
        <v>7.6793892390568011E-2</v>
      </c>
      <c r="L161" s="255" t="s">
        <v>370</v>
      </c>
      <c r="M161" s="255" t="s">
        <v>370</v>
      </c>
      <c r="N161" s="256">
        <v>36690699.752600275</v>
      </c>
      <c r="O161" s="256">
        <v>1444455.8324645087</v>
      </c>
      <c r="P161" s="257">
        <v>4.0981837262929116E-2</v>
      </c>
      <c r="Q161" s="258">
        <v>83329229.068873078</v>
      </c>
      <c r="R161" s="258">
        <v>5741073.0915832818</v>
      </c>
      <c r="S161" s="257">
        <v>7.3994194336358565E-2</v>
      </c>
    </row>
    <row r="162" spans="1:19" x14ac:dyDescent="0.25">
      <c r="A162" s="474"/>
      <c r="B162" s="265" t="s">
        <v>371</v>
      </c>
      <c r="C162" s="416">
        <v>33701072.599564575</v>
      </c>
      <c r="D162" s="416">
        <v>1048864.1643422619</v>
      </c>
      <c r="E162" s="417">
        <v>3.2122303960636242E-2</v>
      </c>
      <c r="F162" s="418">
        <v>75239373.41292274</v>
      </c>
      <c r="G162" s="418">
        <v>3511554.0822385103</v>
      </c>
      <c r="H162" s="417">
        <v>4.8956654684416331E-2</v>
      </c>
      <c r="L162" s="265" t="s">
        <v>371</v>
      </c>
      <c r="M162" s="259" t="s">
        <v>371</v>
      </c>
      <c r="N162" s="260">
        <v>36312197.987043329</v>
      </c>
      <c r="O162" s="260">
        <v>1850667.2201350182</v>
      </c>
      <c r="P162" s="261">
        <v>5.3702409003610535E-2</v>
      </c>
      <c r="Q162" s="262">
        <v>80664993.716147274</v>
      </c>
      <c r="R162" s="262">
        <v>6345523.2401812673</v>
      </c>
      <c r="S162" s="261">
        <v>8.5381706833249443E-2</v>
      </c>
    </row>
    <row r="163" spans="1:19" x14ac:dyDescent="0.25">
      <c r="A163" s="474"/>
      <c r="B163" s="255" t="s">
        <v>372</v>
      </c>
      <c r="C163" s="412">
        <v>66192669.366759896</v>
      </c>
      <c r="D163" s="412">
        <v>-1536327.4610642195</v>
      </c>
      <c r="E163" s="413">
        <v>-2.2683452184737992E-2</v>
      </c>
      <c r="F163" s="414">
        <v>158246701.70315352</v>
      </c>
      <c r="G163" s="414">
        <v>4739775.5834912956</v>
      </c>
      <c r="H163" s="413">
        <v>3.0876623637141495E-2</v>
      </c>
      <c r="L163" s="255" t="s">
        <v>372</v>
      </c>
      <c r="M163" s="255" t="s">
        <v>372</v>
      </c>
      <c r="N163" s="256">
        <v>74468037.178498536</v>
      </c>
      <c r="O163" s="256">
        <v>2456779.0018472373</v>
      </c>
      <c r="P163" s="257">
        <v>3.4116595988650779E-2</v>
      </c>
      <c r="Q163" s="258">
        <v>170411651.67356196</v>
      </c>
      <c r="R163" s="258">
        <v>9600700.7514145374</v>
      </c>
      <c r="S163" s="257">
        <v>5.9701784588429396E-2</v>
      </c>
    </row>
    <row r="164" spans="1:19" x14ac:dyDescent="0.25">
      <c r="A164" s="474"/>
      <c r="B164" s="265" t="s">
        <v>373</v>
      </c>
      <c r="C164" s="416">
        <v>73179652.250273094</v>
      </c>
      <c r="D164" s="416">
        <v>1862249.88202703</v>
      </c>
      <c r="E164" s="417">
        <v>2.6112138414847722E-2</v>
      </c>
      <c r="F164" s="418">
        <v>164113923.12493077</v>
      </c>
      <c r="G164" s="418">
        <v>7949801.5804145932</v>
      </c>
      <c r="H164" s="417">
        <v>5.0906709568038784E-2</v>
      </c>
      <c r="L164" s="265" t="s">
        <v>373</v>
      </c>
      <c r="M164" s="259" t="s">
        <v>373</v>
      </c>
      <c r="N164" s="260">
        <v>78238049.847261176</v>
      </c>
      <c r="O164" s="260">
        <v>4546515.7041587681</v>
      </c>
      <c r="P164" s="261">
        <v>6.1696580984863726E-2</v>
      </c>
      <c r="Q164" s="262">
        <v>172348507.80781674</v>
      </c>
      <c r="R164" s="262">
        <v>14617586.049034238</v>
      </c>
      <c r="S164" s="261">
        <v>9.2674194039066571E-2</v>
      </c>
    </row>
    <row r="165" spans="1:19" x14ac:dyDescent="0.25">
      <c r="A165" s="474"/>
      <c r="B165" s="255" t="s">
        <v>374</v>
      </c>
      <c r="C165" s="412">
        <v>21257130.423507247</v>
      </c>
      <c r="D165" s="412">
        <v>212701.06026855111</v>
      </c>
      <c r="E165" s="413">
        <v>1.0107238195781463E-2</v>
      </c>
      <c r="F165" s="414">
        <v>49087677.608132914</v>
      </c>
      <c r="G165" s="414">
        <v>1959174.7402765527</v>
      </c>
      <c r="H165" s="413">
        <v>4.1570909769187536E-2</v>
      </c>
      <c r="L165" s="255" t="s">
        <v>374</v>
      </c>
      <c r="M165" s="255" t="s">
        <v>374</v>
      </c>
      <c r="N165" s="256">
        <v>23795487.850222629</v>
      </c>
      <c r="O165" s="256">
        <v>1112896.4066160657</v>
      </c>
      <c r="P165" s="257">
        <v>4.906390036530648E-2</v>
      </c>
      <c r="Q165" s="258">
        <v>53873498.106352046</v>
      </c>
      <c r="R165" s="258">
        <v>3874215.796382919</v>
      </c>
      <c r="S165" s="257">
        <v>7.7485428138044626E-2</v>
      </c>
    </row>
    <row r="166" spans="1:19" x14ac:dyDescent="0.25">
      <c r="A166" s="474"/>
      <c r="B166" s="265" t="s">
        <v>375</v>
      </c>
      <c r="C166" s="416">
        <v>10762465.784671936</v>
      </c>
      <c r="D166" s="416">
        <v>263568.00162443891</v>
      </c>
      <c r="E166" s="417">
        <v>2.5104349720407839E-2</v>
      </c>
      <c r="F166" s="418">
        <v>25064690.534010142</v>
      </c>
      <c r="G166" s="418">
        <v>1273172.1068667322</v>
      </c>
      <c r="H166" s="417">
        <v>5.3513696940594935E-2</v>
      </c>
      <c r="L166" s="265" t="s">
        <v>375</v>
      </c>
      <c r="M166" s="259" t="s">
        <v>375</v>
      </c>
      <c r="N166" s="260">
        <v>11539185.792053314</v>
      </c>
      <c r="O166" s="260">
        <v>417825.90521089919</v>
      </c>
      <c r="P166" s="261">
        <v>3.7569677580996677E-2</v>
      </c>
      <c r="Q166" s="262">
        <v>26327810.533877708</v>
      </c>
      <c r="R166" s="262">
        <v>1841144.5545341745</v>
      </c>
      <c r="S166" s="261">
        <v>7.5189678990489256E-2</v>
      </c>
    </row>
    <row r="167" spans="1:19" x14ac:dyDescent="0.25">
      <c r="A167" s="474"/>
      <c r="B167" s="255" t="s">
        <v>376</v>
      </c>
      <c r="C167" s="412">
        <v>12868334.883540485</v>
      </c>
      <c r="D167" s="412">
        <v>803820.8842098359</v>
      </c>
      <c r="E167" s="413">
        <v>6.662687649535097E-2</v>
      </c>
      <c r="F167" s="414">
        <v>28680885.274921551</v>
      </c>
      <c r="G167" s="414">
        <v>1892770.8802909553</v>
      </c>
      <c r="H167" s="413">
        <v>7.0657115032715476E-2</v>
      </c>
      <c r="L167" s="255" t="s">
        <v>376</v>
      </c>
      <c r="M167" s="255" t="s">
        <v>376</v>
      </c>
      <c r="N167" s="256">
        <v>13501246.80716054</v>
      </c>
      <c r="O167" s="256">
        <v>490509.72285144404</v>
      </c>
      <c r="P167" s="257">
        <v>3.7700379284659982E-2</v>
      </c>
      <c r="Q167" s="258">
        <v>30428284.479298647</v>
      </c>
      <c r="R167" s="258">
        <v>1586608.0799672864</v>
      </c>
      <c r="S167" s="257">
        <v>5.5010952137444717E-2</v>
      </c>
    </row>
    <row r="168" spans="1:19" x14ac:dyDescent="0.25">
      <c r="A168" s="474"/>
      <c r="B168" s="265" t="s">
        <v>377</v>
      </c>
      <c r="C168" s="427">
        <v>10258676.435199481</v>
      </c>
      <c r="D168" s="427">
        <v>-336190.08570218831</v>
      </c>
      <c r="E168" s="427">
        <v>-3.1731413042245395E-2</v>
      </c>
      <c r="F168" s="427">
        <v>24359100.798564989</v>
      </c>
      <c r="G168" s="427">
        <v>821352.47003219649</v>
      </c>
      <c r="H168" s="427">
        <v>3.4895116498316087E-2</v>
      </c>
      <c r="L168" s="265" t="s">
        <v>377</v>
      </c>
      <c r="M168" s="259" t="s">
        <v>377</v>
      </c>
      <c r="N168" s="264">
        <v>11706856.454742156</v>
      </c>
      <c r="O168" s="264">
        <v>363001.86148569547</v>
      </c>
      <c r="P168" s="264">
        <v>3.1999869048170614E-2</v>
      </c>
      <c r="Q168" s="264">
        <v>26736547.852216132</v>
      </c>
      <c r="R168" s="264">
        <v>1703150.7537862919</v>
      </c>
      <c r="S168" s="264">
        <v>6.8035143096624229E-2</v>
      </c>
    </row>
    <row r="169" spans="1:19" x14ac:dyDescent="0.25">
      <c r="A169" s="474"/>
      <c r="B169" s="255" t="s">
        <v>378</v>
      </c>
      <c r="C169" s="412">
        <v>147880336.1666041</v>
      </c>
      <c r="D169" s="412">
        <v>-1281735.1123734713</v>
      </c>
      <c r="E169" s="413">
        <v>-8.5929023469796442E-3</v>
      </c>
      <c r="F169" s="414">
        <v>327586450.29082233</v>
      </c>
      <c r="G169" s="414">
        <v>8290079.7541172504</v>
      </c>
      <c r="H169" s="413">
        <v>2.5963589063610275E-2</v>
      </c>
      <c r="L169" s="255" t="s">
        <v>378</v>
      </c>
      <c r="M169" s="255" t="s">
        <v>378</v>
      </c>
      <c r="N169" s="256">
        <v>163907374.24184185</v>
      </c>
      <c r="O169" s="256">
        <v>6309382.7338491678</v>
      </c>
      <c r="P169" s="257">
        <v>4.0034664613915361E-2</v>
      </c>
      <c r="Q169" s="258">
        <v>352533907.62443018</v>
      </c>
      <c r="R169" s="258">
        <v>22331260.350287139</v>
      </c>
      <c r="S169" s="257">
        <v>6.7628956141430122E-2</v>
      </c>
    </row>
    <row r="170" spans="1:19" x14ac:dyDescent="0.25">
      <c r="A170" s="474"/>
      <c r="B170" s="265" t="s">
        <v>379</v>
      </c>
      <c r="C170" s="416">
        <v>42535619.252202652</v>
      </c>
      <c r="D170" s="416">
        <v>-262227.6672340706</v>
      </c>
      <c r="E170" s="417">
        <v>-6.1271228837210361E-3</v>
      </c>
      <c r="F170" s="418">
        <v>95009822.826106206</v>
      </c>
      <c r="G170" s="418">
        <v>2072920.8780393004</v>
      </c>
      <c r="H170" s="417">
        <v>2.2304604894164082E-2</v>
      </c>
      <c r="L170" s="265" t="s">
        <v>379</v>
      </c>
      <c r="M170" s="259" t="s">
        <v>379</v>
      </c>
      <c r="N170" s="260">
        <v>47213628.491240539</v>
      </c>
      <c r="O170" s="260">
        <v>1424267.2918279395</v>
      </c>
      <c r="P170" s="261">
        <v>3.1104764393310873E-2</v>
      </c>
      <c r="Q170" s="262">
        <v>103005957.29791021</v>
      </c>
      <c r="R170" s="262">
        <v>5651811.6582584977</v>
      </c>
      <c r="S170" s="261">
        <v>5.8054144701533403E-2</v>
      </c>
    </row>
    <row r="171" spans="1:19" x14ac:dyDescent="0.25">
      <c r="A171" s="474"/>
      <c r="B171" s="255" t="s">
        <v>380</v>
      </c>
      <c r="C171" s="412">
        <v>105344716.91440165</v>
      </c>
      <c r="D171" s="412">
        <v>-1019507.4451392591</v>
      </c>
      <c r="E171" s="413">
        <v>-9.5850597442711377E-3</v>
      </c>
      <c r="F171" s="414">
        <v>232607417.71638024</v>
      </c>
      <c r="G171" s="414">
        <v>6247949.1277422011</v>
      </c>
      <c r="H171" s="413">
        <v>2.7601889890882227E-2</v>
      </c>
      <c r="L171" s="255" t="s">
        <v>380</v>
      </c>
      <c r="M171" s="255" t="s">
        <v>380</v>
      </c>
      <c r="N171" s="256">
        <v>116693745.75060135</v>
      </c>
      <c r="O171" s="256">
        <v>4885115.4420212358</v>
      </c>
      <c r="P171" s="257">
        <v>4.3691756428272381E-2</v>
      </c>
      <c r="Q171" s="258">
        <v>249527950.32651985</v>
      </c>
      <c r="R171" s="258">
        <v>16679448.692028463</v>
      </c>
      <c r="S171" s="257">
        <v>7.1632192498325142E-2</v>
      </c>
    </row>
    <row r="172" spans="1:19" x14ac:dyDescent="0.25">
      <c r="A172" s="474"/>
      <c r="B172" s="265" t="s">
        <v>381</v>
      </c>
      <c r="C172" s="416">
        <v>187491310.94567889</v>
      </c>
      <c r="D172" s="416">
        <v>3129939.0974149704</v>
      </c>
      <c r="E172" s="417">
        <v>1.6977195743536903E-2</v>
      </c>
      <c r="F172" s="418">
        <v>436662086.30993843</v>
      </c>
      <c r="G172" s="418">
        <v>8364965.4005019665</v>
      </c>
      <c r="H172" s="417">
        <v>1.9530753283468233E-2</v>
      </c>
      <c r="L172" s="265" t="s">
        <v>381</v>
      </c>
      <c r="M172" s="259" t="s">
        <v>381</v>
      </c>
      <c r="N172" s="260">
        <v>202033831.0090231</v>
      </c>
      <c r="O172" s="260">
        <v>2878748.7186984718</v>
      </c>
      <c r="P172" s="261">
        <v>1.4454809214970898E-2</v>
      </c>
      <c r="Q172" s="262">
        <v>471272649.62640655</v>
      </c>
      <c r="R172" s="262">
        <v>15207685.186385453</v>
      </c>
      <c r="S172" s="261">
        <v>3.3345436225425018E-2</v>
      </c>
    </row>
    <row r="173" spans="1:19" x14ac:dyDescent="0.25">
      <c r="A173" s="474"/>
      <c r="B173" s="255" t="s">
        <v>382</v>
      </c>
      <c r="C173" s="412">
        <v>50171309.567093752</v>
      </c>
      <c r="D173" s="412">
        <v>970888.90420801193</v>
      </c>
      <c r="E173" s="413">
        <v>1.9733345591908737E-2</v>
      </c>
      <c r="F173" s="414">
        <v>119003711.04342414</v>
      </c>
      <c r="G173" s="414">
        <v>2361126.1202158183</v>
      </c>
      <c r="H173" s="413">
        <v>2.0242402221883768E-2</v>
      </c>
      <c r="L173" s="255" t="s">
        <v>382</v>
      </c>
      <c r="M173" s="255" t="s">
        <v>382</v>
      </c>
      <c r="N173" s="256">
        <v>54021528.342374548</v>
      </c>
      <c r="O173" s="256">
        <v>730926.12331643701</v>
      </c>
      <c r="P173" s="257">
        <v>1.3715854069576244E-2</v>
      </c>
      <c r="Q173" s="258">
        <v>128566247.03532708</v>
      </c>
      <c r="R173" s="258">
        <v>4079943.6800350398</v>
      </c>
      <c r="S173" s="257">
        <v>3.2774237567249578E-2</v>
      </c>
    </row>
    <row r="174" spans="1:19" x14ac:dyDescent="0.25">
      <c r="A174" s="474"/>
      <c r="B174" s="265" t="s">
        <v>383</v>
      </c>
      <c r="C174" s="416">
        <v>85131592.842232376</v>
      </c>
      <c r="D174" s="416">
        <v>1430506.3989327699</v>
      </c>
      <c r="E174" s="417">
        <v>1.7090655088471483E-2</v>
      </c>
      <c r="F174" s="418">
        <v>201717588.63196415</v>
      </c>
      <c r="G174" s="418">
        <v>3241985.9977138937</v>
      </c>
      <c r="H174" s="417">
        <v>1.6334430805020443E-2</v>
      </c>
      <c r="L174" s="265" t="s">
        <v>383</v>
      </c>
      <c r="M174" s="259" t="s">
        <v>383</v>
      </c>
      <c r="N174" s="260">
        <v>91763376.588762283</v>
      </c>
      <c r="O174" s="260">
        <v>1034303.7681440562</v>
      </c>
      <c r="P174" s="261">
        <v>1.1399915550652581E-2</v>
      </c>
      <c r="Q174" s="262">
        <v>218420583.26964432</v>
      </c>
      <c r="R174" s="262">
        <v>6074456.5452265143</v>
      </c>
      <c r="S174" s="261">
        <v>2.8606392021032372E-2</v>
      </c>
    </row>
    <row r="175" spans="1:19" x14ac:dyDescent="0.25">
      <c r="A175" s="474"/>
      <c r="B175" s="255" t="s">
        <v>384</v>
      </c>
      <c r="C175" s="412">
        <v>31061593.823083825</v>
      </c>
      <c r="D175" s="412">
        <v>474089.85004786775</v>
      </c>
      <c r="E175" s="413">
        <v>1.5499461821592108E-2</v>
      </c>
      <c r="F175" s="414">
        <v>66446123.419279329</v>
      </c>
      <c r="G175" s="414">
        <v>1917405.1988037601</v>
      </c>
      <c r="H175" s="413">
        <v>2.9713982420238892E-2</v>
      </c>
      <c r="L175" s="255" t="s">
        <v>384</v>
      </c>
      <c r="M175" s="255" t="s">
        <v>384</v>
      </c>
      <c r="N175" s="256">
        <v>33319173.446521316</v>
      </c>
      <c r="O175" s="256">
        <v>520593.52286311612</v>
      </c>
      <c r="P175" s="257">
        <v>1.5872440943322755E-2</v>
      </c>
      <c r="Q175" s="258">
        <v>70467920.895814627</v>
      </c>
      <c r="R175" s="258">
        <v>2619728.2702526301</v>
      </c>
      <c r="S175" s="257">
        <v>3.8611614677936758E-2</v>
      </c>
    </row>
    <row r="176" spans="1:19" x14ac:dyDescent="0.25">
      <c r="A176" s="474"/>
      <c r="B176" s="265" t="s">
        <v>385</v>
      </c>
      <c r="C176" s="416">
        <v>12298792.822381098</v>
      </c>
      <c r="D176" s="416">
        <v>113346.61788286641</v>
      </c>
      <c r="E176" s="417">
        <v>9.3018028212233008E-3</v>
      </c>
      <c r="F176" s="418">
        <v>29350103.197621614</v>
      </c>
      <c r="G176" s="418">
        <v>324525.47756339982</v>
      </c>
      <c r="H176" s="417">
        <v>1.1180672463898471E-2</v>
      </c>
      <c r="L176" s="265" t="s">
        <v>385</v>
      </c>
      <c r="M176" s="259" t="s">
        <v>385</v>
      </c>
      <c r="N176" s="260">
        <v>13395059.233212188</v>
      </c>
      <c r="O176" s="260">
        <v>427690.62817527167</v>
      </c>
      <c r="P176" s="261">
        <v>3.2982067619265774E-2</v>
      </c>
      <c r="Q176" s="262">
        <v>32008858.852260176</v>
      </c>
      <c r="R176" s="262">
        <v>1452976.6413950995</v>
      </c>
      <c r="S176" s="261">
        <v>4.755145445869173E-2</v>
      </c>
    </row>
    <row r="177" spans="1:19" x14ac:dyDescent="0.25">
      <c r="A177" s="474"/>
      <c r="B177" s="255" t="s">
        <v>386</v>
      </c>
      <c r="C177" s="412">
        <v>8828021.8908887375</v>
      </c>
      <c r="D177" s="412">
        <v>141107.32634385116</v>
      </c>
      <c r="E177" s="413">
        <v>1.6243664571051745E-2</v>
      </c>
      <c r="F177" s="414">
        <v>20174947.540780015</v>
      </c>
      <c r="G177" s="414">
        <v>550310.12933567166</v>
      </c>
      <c r="H177" s="413">
        <v>2.8041798571766308E-2</v>
      </c>
      <c r="L177" s="255" t="s">
        <v>386</v>
      </c>
      <c r="M177" s="255" t="s">
        <v>386</v>
      </c>
      <c r="N177" s="256">
        <v>9534693.3981536217</v>
      </c>
      <c r="O177" s="256">
        <v>165234.67619954236</v>
      </c>
      <c r="P177" s="257">
        <v>1.7635455910849168E-2</v>
      </c>
      <c r="Q177" s="258">
        <v>21809039.573360182</v>
      </c>
      <c r="R177" s="258">
        <v>980580.04947591946</v>
      </c>
      <c r="S177" s="257">
        <v>4.70788561367909E-2</v>
      </c>
    </row>
    <row r="178" spans="1:19" x14ac:dyDescent="0.25">
      <c r="A178" s="474"/>
      <c r="B178" s="265" t="s">
        <v>387</v>
      </c>
      <c r="C178" s="416">
        <v>417032306.55238611</v>
      </c>
      <c r="D178" s="416">
        <v>-4118344.0971745849</v>
      </c>
      <c r="E178" s="417">
        <v>-9.7787907743290114E-3</v>
      </c>
      <c r="F178" s="418">
        <v>1007505931.0368264</v>
      </c>
      <c r="G178" s="418">
        <v>21040994.61798203</v>
      </c>
      <c r="H178" s="417">
        <v>2.1329693373965203E-2</v>
      </c>
      <c r="L178" s="265" t="s">
        <v>387</v>
      </c>
      <c r="M178" s="259" t="s">
        <v>387</v>
      </c>
      <c r="N178" s="260">
        <v>461945948.03599352</v>
      </c>
      <c r="O178" s="260">
        <v>9889081.3775222301</v>
      </c>
      <c r="P178" s="261">
        <v>2.1875746409120305E-2</v>
      </c>
      <c r="Q178" s="262">
        <v>1086731029.8201182</v>
      </c>
      <c r="R178" s="262">
        <v>48930094.158284187</v>
      </c>
      <c r="S178" s="261">
        <v>4.7147860901744255E-2</v>
      </c>
    </row>
    <row r="179" spans="1:19" x14ac:dyDescent="0.25">
      <c r="A179" s="474"/>
      <c r="B179" s="255" t="s">
        <v>388</v>
      </c>
      <c r="C179" s="412">
        <v>417032306.55238599</v>
      </c>
      <c r="D179" s="412">
        <v>-4118344.0971746445</v>
      </c>
      <c r="E179" s="413">
        <v>-9.7787907743291554E-3</v>
      </c>
      <c r="F179" s="414">
        <v>1007794308.0391392</v>
      </c>
      <c r="G179" s="414">
        <v>21329371.620295167</v>
      </c>
      <c r="H179" s="413">
        <v>2.1622027132284113E-2</v>
      </c>
      <c r="L179" s="255" t="s">
        <v>388</v>
      </c>
      <c r="M179" s="255" t="s">
        <v>388</v>
      </c>
      <c r="N179" s="256">
        <v>461945948.03599358</v>
      </c>
      <c r="O179" s="256">
        <v>9889081.3775222898</v>
      </c>
      <c r="P179" s="257">
        <v>2.1875746409120437E-2</v>
      </c>
      <c r="Q179" s="258">
        <v>1086731029.8201189</v>
      </c>
      <c r="R179" s="258">
        <v>48930094.158284307</v>
      </c>
      <c r="S179" s="257">
        <v>4.7147860901744339E-2</v>
      </c>
    </row>
    <row r="180" spans="1:19" x14ac:dyDescent="0.25">
      <c r="A180" s="474"/>
      <c r="B180" s="265" t="s">
        <v>389</v>
      </c>
      <c r="C180" s="416">
        <v>298554672.15560257</v>
      </c>
      <c r="D180" s="416">
        <v>6656119.4686883688</v>
      </c>
      <c r="E180" s="417">
        <v>2.2802851906660933E-2</v>
      </c>
      <c r="F180" s="418">
        <v>682546238.34835243</v>
      </c>
      <c r="G180" s="418">
        <v>20463219.540589452</v>
      </c>
      <c r="H180" s="417">
        <v>3.0907331798719618E-2</v>
      </c>
      <c r="L180" s="265" t="s">
        <v>389</v>
      </c>
      <c r="M180" s="259" t="s">
        <v>389</v>
      </c>
      <c r="N180" s="260">
        <v>221384431.96667567</v>
      </c>
      <c r="O180" s="260">
        <v>6910134.6155174673</v>
      </c>
      <c r="P180" s="261">
        <v>3.2218940455151703E-2</v>
      </c>
      <c r="Q180" s="262">
        <v>507038897.6804266</v>
      </c>
      <c r="R180" s="262">
        <v>26763783.563690066</v>
      </c>
      <c r="S180" s="261">
        <v>5.572594285446323E-2</v>
      </c>
    </row>
    <row r="181" spans="1:19" x14ac:dyDescent="0.25">
      <c r="A181" s="474"/>
      <c r="B181" s="255" t="s">
        <v>471</v>
      </c>
      <c r="C181" s="412">
        <v>298554672.15560246</v>
      </c>
      <c r="D181" s="412">
        <v>6656119.4686882496</v>
      </c>
      <c r="E181" s="413">
        <v>2.2802851906660527E-2</v>
      </c>
      <c r="F181" s="414">
        <v>682622698.24021566</v>
      </c>
      <c r="G181" s="414">
        <v>20539679.432452559</v>
      </c>
      <c r="H181" s="413">
        <v>3.1022815642423672E-2</v>
      </c>
      <c r="L181" s="255" t="s">
        <v>471</v>
      </c>
      <c r="M181" s="255" t="s">
        <v>471</v>
      </c>
      <c r="N181" s="256">
        <v>29520016.745493956</v>
      </c>
      <c r="O181" s="256">
        <v>1381625.6234125346</v>
      </c>
      <c r="P181" s="257">
        <v>4.9101088168765725E-2</v>
      </c>
      <c r="Q181" s="258">
        <v>67534908.730462059</v>
      </c>
      <c r="R181" s="258">
        <v>4577102.804326348</v>
      </c>
      <c r="S181" s="257">
        <v>7.2701116835239846E-2</v>
      </c>
    </row>
    <row r="182" spans="1:19" x14ac:dyDescent="0.25">
      <c r="A182" s="474"/>
      <c r="B182" s="255" t="s">
        <v>390</v>
      </c>
      <c r="C182" s="416">
        <v>25213283.4133408</v>
      </c>
      <c r="D182" s="416">
        <v>542596.15993785486</v>
      </c>
      <c r="E182" s="417">
        <v>2.1993556740621888E-2</v>
      </c>
      <c r="F182" s="418">
        <v>55365935.782882214</v>
      </c>
      <c r="G182" s="418">
        <v>1846713.1270955503</v>
      </c>
      <c r="H182" s="417">
        <v>3.4505604443712486E-2</v>
      </c>
      <c r="L182" s="255" t="s">
        <v>390</v>
      </c>
      <c r="M182" s="255" t="s">
        <v>390</v>
      </c>
      <c r="N182" s="256">
        <v>26963088.05476395</v>
      </c>
      <c r="O182" s="256">
        <v>721610.44073245302</v>
      </c>
      <c r="P182" s="257">
        <v>2.7498849392025203E-2</v>
      </c>
      <c r="Q182" s="258">
        <v>58656719.797045372</v>
      </c>
      <c r="R182" s="258">
        <v>2826951.3471331</v>
      </c>
      <c r="S182" s="257">
        <v>5.06351974156816E-2</v>
      </c>
    </row>
    <row r="183" spans="1:19" x14ac:dyDescent="0.25">
      <c r="A183" s="474"/>
      <c r="B183" s="265" t="s">
        <v>391</v>
      </c>
      <c r="C183" s="412">
        <v>25213283.413340796</v>
      </c>
      <c r="D183" s="412">
        <v>542596.15993785113</v>
      </c>
      <c r="E183" s="413">
        <v>2.1993556740621738E-2</v>
      </c>
      <c r="F183" s="414">
        <v>55385141.821316279</v>
      </c>
      <c r="G183" s="414">
        <v>1865919.1655295864</v>
      </c>
      <c r="H183" s="413">
        <v>3.4864466876329644E-2</v>
      </c>
      <c r="L183" s="265" t="s">
        <v>391</v>
      </c>
      <c r="M183" s="259" t="s">
        <v>391</v>
      </c>
      <c r="N183" s="260">
        <v>26963088.054763958</v>
      </c>
      <c r="O183" s="260">
        <v>721610.4407324791</v>
      </c>
      <c r="P183" s="261">
        <v>2.7498849392026216E-2</v>
      </c>
      <c r="Q183" s="262">
        <v>58656719.797045395</v>
      </c>
      <c r="R183" s="262">
        <v>2826951.3471331447</v>
      </c>
      <c r="S183" s="261">
        <v>5.0635197415682419E-2</v>
      </c>
    </row>
    <row r="184" spans="1:19" x14ac:dyDescent="0.25">
      <c r="A184" s="474"/>
      <c r="B184" s="255" t="s">
        <v>392</v>
      </c>
      <c r="C184" s="416">
        <v>80832723.763124615</v>
      </c>
      <c r="D184" s="416">
        <v>2230536.4386904091</v>
      </c>
      <c r="E184" s="417">
        <v>2.8377536486151021E-2</v>
      </c>
      <c r="F184" s="418">
        <v>180614162.1967288</v>
      </c>
      <c r="G184" s="418">
        <v>8628387.6650484502</v>
      </c>
      <c r="H184" s="417">
        <v>5.0169193868177003E-2</v>
      </c>
      <c r="L184" s="255" t="s">
        <v>392</v>
      </c>
      <c r="M184" s="255" t="s">
        <v>392</v>
      </c>
      <c r="N184" s="256">
        <v>85585444.249151528</v>
      </c>
      <c r="O184" s="256">
        <v>4206085.122364521</v>
      </c>
      <c r="P184" s="257">
        <v>5.1684913318272088E-2</v>
      </c>
      <c r="Q184" s="258">
        <v>187545467.56350559</v>
      </c>
      <c r="R184" s="258">
        <v>15601034.127005965</v>
      </c>
      <c r="S184" s="257">
        <v>9.0732999116063529E-2</v>
      </c>
    </row>
    <row r="185" spans="1:19" x14ac:dyDescent="0.25">
      <c r="A185" s="474"/>
      <c r="B185" s="265" t="s">
        <v>393</v>
      </c>
      <c r="C185" s="412">
        <v>80832723.7631246</v>
      </c>
      <c r="D185" s="412">
        <v>2230536.4386903942</v>
      </c>
      <c r="E185" s="413">
        <v>2.8377536486150833E-2</v>
      </c>
      <c r="F185" s="414">
        <v>180834059.19243962</v>
      </c>
      <c r="G185" s="414">
        <v>8848284.6607592106</v>
      </c>
      <c r="H185" s="413">
        <v>5.1447770519702632E-2</v>
      </c>
      <c r="L185" s="265" t="s">
        <v>393</v>
      </c>
      <c r="M185" s="259" t="s">
        <v>393</v>
      </c>
      <c r="N185" s="260">
        <v>85585444.249151483</v>
      </c>
      <c r="O185" s="260">
        <v>4206085.1223644763</v>
      </c>
      <c r="P185" s="261">
        <v>5.168491331827154E-2</v>
      </c>
      <c r="Q185" s="262">
        <v>187545467.56350562</v>
      </c>
      <c r="R185" s="262">
        <v>15601034.127005935</v>
      </c>
      <c r="S185" s="261">
        <v>9.073299911606332E-2</v>
      </c>
    </row>
    <row r="186" spans="1:19" x14ac:dyDescent="0.25">
      <c r="A186" s="474"/>
      <c r="B186" s="255" t="s">
        <v>394</v>
      </c>
      <c r="C186" s="416">
        <v>64346870.736989662</v>
      </c>
      <c r="D186" s="416">
        <v>318362.89990244061</v>
      </c>
      <c r="E186" s="417">
        <v>4.9722055168375376E-3</v>
      </c>
      <c r="F186" s="418">
        <v>146773307.24168709</v>
      </c>
      <c r="G186" s="418">
        <v>-49676.963883280754</v>
      </c>
      <c r="H186" s="417">
        <v>-3.383459623305766E-4</v>
      </c>
      <c r="L186" s="255" t="s">
        <v>394</v>
      </c>
      <c r="M186" s="255" t="s">
        <v>394</v>
      </c>
      <c r="N186" s="256">
        <v>70210699.724533573</v>
      </c>
      <c r="O186" s="256">
        <v>1683586.5931019187</v>
      </c>
      <c r="P186" s="257">
        <v>2.4568182083971376E-2</v>
      </c>
      <c r="Q186" s="258">
        <v>162330242.46730569</v>
      </c>
      <c r="R186" s="258">
        <v>9766139.9365305901</v>
      </c>
      <c r="S186" s="257">
        <v>6.4013354219814411E-2</v>
      </c>
    </row>
    <row r="187" spans="1:19" x14ac:dyDescent="0.25">
      <c r="A187" s="474"/>
      <c r="B187" s="265" t="s">
        <v>395</v>
      </c>
      <c r="C187" s="412">
        <v>64346870.736989684</v>
      </c>
      <c r="D187" s="412">
        <v>318362.89990247041</v>
      </c>
      <c r="E187" s="413">
        <v>4.9722055168380042E-3</v>
      </c>
      <c r="F187" s="414">
        <v>146812982.38209146</v>
      </c>
      <c r="G187" s="414">
        <v>-10001.823478966951</v>
      </c>
      <c r="H187" s="413">
        <v>-6.8121646846267312E-5</v>
      </c>
      <c r="L187" s="265" t="s">
        <v>395</v>
      </c>
      <c r="M187" s="259" t="s">
        <v>395</v>
      </c>
      <c r="N187" s="260">
        <v>70210699.724533588</v>
      </c>
      <c r="O187" s="260">
        <v>1683586.5931019336</v>
      </c>
      <c r="P187" s="261">
        <v>2.4568182083971591E-2</v>
      </c>
      <c r="Q187" s="262">
        <v>162330242.46730563</v>
      </c>
      <c r="R187" s="262">
        <v>9766139.9365305901</v>
      </c>
      <c r="S187" s="261">
        <v>6.4013354219814425E-2</v>
      </c>
    </row>
    <row r="188" spans="1:19" x14ac:dyDescent="0.25">
      <c r="A188" s="474"/>
      <c r="B188" s="255" t="s">
        <v>396</v>
      </c>
      <c r="C188" s="416">
        <v>129156452.35143234</v>
      </c>
      <c r="D188" s="416">
        <v>2101628.9902037382</v>
      </c>
      <c r="E188" s="417">
        <v>1.6541119294846546E-2</v>
      </c>
      <c r="F188" s="418">
        <v>288293134.91886747</v>
      </c>
      <c r="G188" s="418">
        <v>13754847.885616601</v>
      </c>
      <c r="H188" s="417">
        <v>5.0101747316397709E-2</v>
      </c>
      <c r="L188" s="255" t="s">
        <v>396</v>
      </c>
      <c r="M188" s="255" t="s">
        <v>396</v>
      </c>
      <c r="N188" s="256">
        <v>139679504.04563349</v>
      </c>
      <c r="O188" s="256">
        <v>4922866.5213662684</v>
      </c>
      <c r="P188" s="257">
        <v>3.6531532782418601E-2</v>
      </c>
      <c r="Q188" s="258">
        <v>302344458.84952009</v>
      </c>
      <c r="R188" s="258">
        <v>20123435.666459203</v>
      </c>
      <c r="S188" s="257">
        <v>7.1303815142808355E-2</v>
      </c>
    </row>
    <row r="189" spans="1:19" x14ac:dyDescent="0.25">
      <c r="A189" s="474"/>
      <c r="B189" s="265" t="s">
        <v>397</v>
      </c>
      <c r="C189" s="412">
        <v>129156452.35143237</v>
      </c>
      <c r="D189" s="412">
        <v>2101628.9902037829</v>
      </c>
      <c r="E189" s="413">
        <v>1.65411192948469E-2</v>
      </c>
      <c r="F189" s="414">
        <v>288533483.8399775</v>
      </c>
      <c r="G189" s="414">
        <v>13995196.806726635</v>
      </c>
      <c r="H189" s="413">
        <v>5.0977213262176427E-2</v>
      </c>
      <c r="L189" s="265" t="s">
        <v>397</v>
      </c>
      <c r="M189" s="259" t="s">
        <v>397</v>
      </c>
      <c r="N189" s="260">
        <v>139679504.04563338</v>
      </c>
      <c r="O189" s="260">
        <v>4922866.521366179</v>
      </c>
      <c r="P189" s="261">
        <v>3.6531532782417941E-2</v>
      </c>
      <c r="Q189" s="262">
        <v>302344458.84951997</v>
      </c>
      <c r="R189" s="262">
        <v>20123435.666459024</v>
      </c>
      <c r="S189" s="261">
        <v>7.1303815142807703E-2</v>
      </c>
    </row>
    <row r="190" spans="1:19" x14ac:dyDescent="0.25">
      <c r="A190" s="474"/>
      <c r="B190" s="255" t="s">
        <v>398</v>
      </c>
      <c r="C190" s="416">
        <v>107824352.38532329</v>
      </c>
      <c r="D190" s="416">
        <v>257412.24288456142</v>
      </c>
      <c r="E190" s="417">
        <v>2.3930423468744161E-3</v>
      </c>
      <c r="F190" s="418">
        <v>246089684.01323295</v>
      </c>
      <c r="G190" s="418">
        <v>-485150.88714212179</v>
      </c>
      <c r="H190" s="417">
        <v>-1.9675604257755656E-3</v>
      </c>
      <c r="L190" s="255" t="s">
        <v>398</v>
      </c>
      <c r="M190" s="255" t="s">
        <v>398</v>
      </c>
      <c r="N190" s="256">
        <v>118101635.34712242</v>
      </c>
      <c r="O190" s="256">
        <v>3238424.1762607843</v>
      </c>
      <c r="P190" s="257">
        <v>2.8193745789011199E-2</v>
      </c>
      <c r="Q190" s="258">
        <v>272101569.06875032</v>
      </c>
      <c r="R190" s="258">
        <v>14754726.402435929</v>
      </c>
      <c r="S190" s="257">
        <v>5.7334009811682289E-2</v>
      </c>
    </row>
    <row r="191" spans="1:19" x14ac:dyDescent="0.25">
      <c r="A191" s="474"/>
      <c r="B191" s="265" t="s">
        <v>399</v>
      </c>
      <c r="C191" s="412">
        <v>107824352.38532324</v>
      </c>
      <c r="D191" s="412">
        <v>257412.24288448691</v>
      </c>
      <c r="E191" s="413">
        <v>2.3930423468737231E-3</v>
      </c>
      <c r="F191" s="414">
        <v>246127999.02970529</v>
      </c>
      <c r="G191" s="414">
        <v>-446835.87066966295</v>
      </c>
      <c r="H191" s="413">
        <v>-1.8121714279975109E-3</v>
      </c>
      <c r="L191" s="265" t="s">
        <v>399</v>
      </c>
      <c r="M191" s="259" t="s">
        <v>399</v>
      </c>
      <c r="N191" s="260">
        <v>118101635.34712233</v>
      </c>
      <c r="O191" s="260">
        <v>3238424.1762607098</v>
      </c>
      <c r="P191" s="261">
        <v>2.8193745789010554E-2</v>
      </c>
      <c r="Q191" s="262">
        <v>272101569.06875032</v>
      </c>
      <c r="R191" s="262">
        <v>14754726.402435958</v>
      </c>
      <c r="S191" s="261">
        <v>5.7334009811682414E-2</v>
      </c>
    </row>
    <row r="192" spans="1:19" x14ac:dyDescent="0.25">
      <c r="A192" s="474"/>
      <c r="B192" s="255" t="s">
        <v>400</v>
      </c>
      <c r="C192" s="416">
        <v>61800775.57936772</v>
      </c>
      <c r="D192" s="416">
        <v>1216411.7068498507</v>
      </c>
      <c r="E192" s="417">
        <v>2.0077981001986496E-2</v>
      </c>
      <c r="F192" s="418">
        <v>141170550.52795425</v>
      </c>
      <c r="G192" s="418">
        <v>6822336.9915480316</v>
      </c>
      <c r="H192" s="417">
        <v>5.078100267927483E-2</v>
      </c>
      <c r="L192" s="255" t="s">
        <v>400</v>
      </c>
      <c r="M192" s="255" t="s">
        <v>400</v>
      </c>
      <c r="N192" s="256">
        <v>66370762.905429371</v>
      </c>
      <c r="O192" s="256">
        <v>2820175.8849016055</v>
      </c>
      <c r="P192" s="257">
        <v>4.4376866007400491E-2</v>
      </c>
      <c r="Q192" s="258">
        <v>147651511.9606694</v>
      </c>
      <c r="R192" s="258">
        <v>10773497.645497382</v>
      </c>
      <c r="S192" s="257">
        <v>7.8708751726121517E-2</v>
      </c>
    </row>
    <row r="193" spans="1:19" x14ac:dyDescent="0.25">
      <c r="A193" s="474"/>
      <c r="B193" s="265" t="s">
        <v>401</v>
      </c>
      <c r="C193" s="412">
        <v>61800775.579367712</v>
      </c>
      <c r="D193" s="412">
        <v>1216411.7068498656</v>
      </c>
      <c r="E193" s="413">
        <v>2.0077981001986749E-2</v>
      </c>
      <c r="F193" s="414">
        <v>141296605.56225547</v>
      </c>
      <c r="G193" s="414">
        <v>6948392.0258493125</v>
      </c>
      <c r="H193" s="413">
        <v>5.1719273691469017E-2</v>
      </c>
      <c r="L193" s="265" t="s">
        <v>401</v>
      </c>
      <c r="M193" s="259" t="s">
        <v>401</v>
      </c>
      <c r="N193" s="260">
        <v>66370762.905429341</v>
      </c>
      <c r="O193" s="260">
        <v>2820175.8849015981</v>
      </c>
      <c r="P193" s="261">
        <v>4.4376866007400394E-2</v>
      </c>
      <c r="Q193" s="262">
        <v>147651511.96066943</v>
      </c>
      <c r="R193" s="262">
        <v>10773497.645497382</v>
      </c>
      <c r="S193" s="261">
        <v>7.8708751726121504E-2</v>
      </c>
    </row>
    <row r="194" spans="1:19" x14ac:dyDescent="0.25">
      <c r="A194" s="474"/>
      <c r="B194" s="255" t="s">
        <v>402</v>
      </c>
      <c r="C194" s="416">
        <v>60580413.78701032</v>
      </c>
      <c r="D194" s="416">
        <v>1796273.2563841864</v>
      </c>
      <c r="E194" s="417">
        <v>3.0557106732696727E-2</v>
      </c>
      <c r="F194" s="418">
        <v>139799620.79071483</v>
      </c>
      <c r="G194" s="418">
        <v>3918430.8291326761</v>
      </c>
      <c r="H194" s="417">
        <v>2.8837183647276998E-2</v>
      </c>
      <c r="L194" s="255" t="s">
        <v>402</v>
      </c>
      <c r="M194" s="255" t="s">
        <v>402</v>
      </c>
      <c r="N194" s="256">
        <v>65098691.290996283</v>
      </c>
      <c r="O194" s="256">
        <v>2558968.0724554211</v>
      </c>
      <c r="P194" s="257">
        <v>4.0917483173266996E-2</v>
      </c>
      <c r="Q194" s="258">
        <v>151202587.10212865</v>
      </c>
      <c r="R194" s="258">
        <v>11836456.408435553</v>
      </c>
      <c r="S194" s="257">
        <v>8.4930652444175248E-2</v>
      </c>
    </row>
    <row r="195" spans="1:19" x14ac:dyDescent="0.25">
      <c r="A195" s="474"/>
      <c r="B195" s="265" t="s">
        <v>403</v>
      </c>
      <c r="C195" s="412">
        <v>26457124.975881062</v>
      </c>
      <c r="D195" s="412">
        <v>785290.45755225793</v>
      </c>
      <c r="E195" s="413">
        <v>3.0589573058816176E-2</v>
      </c>
      <c r="F195" s="414">
        <v>60118687.370168015</v>
      </c>
      <c r="G195" s="414">
        <v>1726712.5356179103</v>
      </c>
      <c r="H195" s="413">
        <v>2.9571059045535607E-2</v>
      </c>
      <c r="L195" s="265" t="s">
        <v>403</v>
      </c>
      <c r="M195" s="259" t="s">
        <v>403</v>
      </c>
      <c r="N195" s="260">
        <v>28582151.06319252</v>
      </c>
      <c r="O195" s="260">
        <v>1366262.7947796099</v>
      </c>
      <c r="P195" s="261">
        <v>5.0200926065871274E-2</v>
      </c>
      <c r="Q195" s="262">
        <v>65443290.485897943</v>
      </c>
      <c r="R195" s="262">
        <v>5489606.7055510059</v>
      </c>
      <c r="S195" s="261">
        <v>9.1564126829359591E-2</v>
      </c>
    </row>
    <row r="196" spans="1:19" x14ac:dyDescent="0.25">
      <c r="A196" s="474"/>
      <c r="B196" s="255" t="s">
        <v>404</v>
      </c>
      <c r="C196" s="416">
        <v>34123288.811129265</v>
      </c>
      <c r="D196" s="416">
        <v>1010982.7988319248</v>
      </c>
      <c r="E196" s="417">
        <v>3.0531935723729517E-2</v>
      </c>
      <c r="F196" s="418">
        <v>79688833.630675882</v>
      </c>
      <c r="G196" s="418">
        <v>2199618.5036439002</v>
      </c>
      <c r="H196" s="417">
        <v>2.8386124443742972E-2</v>
      </c>
      <c r="L196" s="255" t="s">
        <v>404</v>
      </c>
      <c r="M196" s="255" t="s">
        <v>404</v>
      </c>
      <c r="N196" s="256">
        <v>36516540.227803774</v>
      </c>
      <c r="O196" s="256">
        <v>1192705.2776758224</v>
      </c>
      <c r="P196" s="257">
        <v>3.3764886495471019E-2</v>
      </c>
      <c r="Q196" s="258">
        <v>85759296.616230756</v>
      </c>
      <c r="R196" s="258">
        <v>6346849.7028846145</v>
      </c>
      <c r="S196" s="257">
        <v>7.9922605958864565E-2</v>
      </c>
    </row>
    <row r="197" spans="1:19" x14ac:dyDescent="0.25">
      <c r="A197" s="474"/>
      <c r="B197" s="265" t="s">
        <v>405</v>
      </c>
      <c r="C197" s="412">
        <v>563946483.33559346</v>
      </c>
      <c r="D197" s="412">
        <v>9833249.5209656954</v>
      </c>
      <c r="E197" s="413">
        <v>1.774592072683703E-2</v>
      </c>
      <c r="F197" s="414">
        <v>1295511871.0568573</v>
      </c>
      <c r="G197" s="414">
        <v>38367193.684521914</v>
      </c>
      <c r="H197" s="413">
        <v>3.0519314423473068E-2</v>
      </c>
      <c r="L197" s="265" t="s">
        <v>405</v>
      </c>
      <c r="M197" s="259" t="s">
        <v>405</v>
      </c>
      <c r="N197" s="260">
        <v>627753849.08768642</v>
      </c>
      <c r="O197" s="260">
        <v>15197207.719457269</v>
      </c>
      <c r="P197" s="261">
        <v>2.480947343173396E-2</v>
      </c>
      <c r="Q197" s="262">
        <v>1440577200.4842572</v>
      </c>
      <c r="R197" s="262">
        <v>78127819.7584126</v>
      </c>
      <c r="S197" s="261">
        <v>5.73436495062958E-2</v>
      </c>
    </row>
    <row r="198" spans="1:19" x14ac:dyDescent="0.25">
      <c r="A198" s="474"/>
      <c r="B198" s="255" t="s">
        <v>406</v>
      </c>
      <c r="C198" s="416">
        <v>171722249.3670499</v>
      </c>
      <c r="D198" s="416">
        <v>3437274.7296660244</v>
      </c>
      <c r="E198" s="417">
        <v>2.0425321613367891E-2</v>
      </c>
      <c r="F198" s="418">
        <v>382410884.85139662</v>
      </c>
      <c r="G198" s="418">
        <v>13123106.871122777</v>
      </c>
      <c r="H198" s="417">
        <v>3.5536261023574336E-2</v>
      </c>
      <c r="L198" s="255" t="s">
        <v>406</v>
      </c>
      <c r="M198" s="255" t="s">
        <v>406</v>
      </c>
      <c r="N198" s="256">
        <v>184888181.91194698</v>
      </c>
      <c r="O198" s="256">
        <v>5519828.2882139385</v>
      </c>
      <c r="P198" s="257">
        <v>3.0773702142536614E-2</v>
      </c>
      <c r="Q198" s="258">
        <v>408151030.71759248</v>
      </c>
      <c r="R198" s="258">
        <v>28082730.226157665</v>
      </c>
      <c r="S198" s="257">
        <v>7.3888641041218686E-2</v>
      </c>
    </row>
    <row r="199" spans="1:19" x14ac:dyDescent="0.25">
      <c r="A199" s="474"/>
      <c r="B199" s="265" t="s">
        <v>407</v>
      </c>
      <c r="C199" s="412">
        <v>108390567.78906386</v>
      </c>
      <c r="D199" s="412">
        <v>768434.75342021883</v>
      </c>
      <c r="E199" s="413">
        <v>7.1401182242477861E-3</v>
      </c>
      <c r="F199" s="414">
        <v>252862991.36530578</v>
      </c>
      <c r="G199" s="414">
        <v>7109189.6588056386</v>
      </c>
      <c r="H199" s="413">
        <v>2.8928096368966982E-2</v>
      </c>
      <c r="L199" s="265" t="s">
        <v>407</v>
      </c>
      <c r="M199" s="259" t="s">
        <v>407</v>
      </c>
      <c r="N199" s="260">
        <v>117309831.20595248</v>
      </c>
      <c r="O199" s="260">
        <v>2077117.1034112424</v>
      </c>
      <c r="P199" s="261">
        <v>1.8025411616729728E-2</v>
      </c>
      <c r="Q199" s="262">
        <v>269827544.54817873</v>
      </c>
      <c r="R199" s="262">
        <v>13077305.71556285</v>
      </c>
      <c r="S199" s="261">
        <v>5.09339573549078E-2</v>
      </c>
    </row>
    <row r="200" spans="1:19" x14ac:dyDescent="0.25">
      <c r="A200" s="474"/>
      <c r="B200" s="255" t="s">
        <v>408</v>
      </c>
      <c r="C200" s="416">
        <v>201508653.47195351</v>
      </c>
      <c r="D200" s="416">
        <v>3966634.9497015178</v>
      </c>
      <c r="E200" s="417">
        <v>2.0079955542494868E-2</v>
      </c>
      <c r="F200" s="418">
        <v>470142934.97805697</v>
      </c>
      <c r="G200" s="418">
        <v>12985924.410272002</v>
      </c>
      <c r="H200" s="417">
        <v>2.8405830185440226E-2</v>
      </c>
      <c r="L200" s="255" t="s">
        <v>408</v>
      </c>
      <c r="M200" s="255" t="s">
        <v>408</v>
      </c>
      <c r="N200" s="256">
        <v>215532352.23287854</v>
      </c>
      <c r="O200" s="256">
        <v>5440802.712323606</v>
      </c>
      <c r="P200" s="257">
        <v>2.5897294416362467E-2</v>
      </c>
      <c r="Q200" s="258">
        <v>502564861.43906379</v>
      </c>
      <c r="R200" s="258">
        <v>25612871.236954689</v>
      </c>
      <c r="S200" s="257">
        <v>5.3701151820545287E-2</v>
      </c>
    </row>
    <row r="201" spans="1:19" x14ac:dyDescent="0.25">
      <c r="A201" s="474"/>
      <c r="B201" s="265" t="s">
        <v>409</v>
      </c>
      <c r="C201" s="412">
        <v>14231028.254286649</v>
      </c>
      <c r="D201" s="412">
        <v>402384.44829201885</v>
      </c>
      <c r="E201" s="413">
        <v>2.909789665112263E-2</v>
      </c>
      <c r="F201" s="414">
        <v>32019741.075489655</v>
      </c>
      <c r="G201" s="414">
        <v>1291288.4281161726</v>
      </c>
      <c r="H201" s="413">
        <v>4.2022565956523865E-2</v>
      </c>
      <c r="L201" s="265" t="s">
        <v>409</v>
      </c>
      <c r="M201" s="259" t="s">
        <v>409</v>
      </c>
      <c r="N201" s="260">
        <v>15026444.57583675</v>
      </c>
      <c r="O201" s="260">
        <v>343576.98156617209</v>
      </c>
      <c r="P201" s="261">
        <v>2.3399855604516909E-2</v>
      </c>
      <c r="Q201" s="262">
        <v>33536808.693046145</v>
      </c>
      <c r="R201" s="262">
        <v>1852188.572530549</v>
      </c>
      <c r="S201" s="261">
        <v>5.8457023170407789E-2</v>
      </c>
    </row>
    <row r="202" spans="1:19" x14ac:dyDescent="0.25">
      <c r="A202" s="474"/>
      <c r="B202" s="255" t="s">
        <v>470</v>
      </c>
      <c r="C202" s="416">
        <v>68093984.453251645</v>
      </c>
      <c r="D202" s="416">
        <v>1258520.6398885623</v>
      </c>
      <c r="E202" s="417">
        <v>1.8830132508737579E-2</v>
      </c>
      <c r="F202" s="418">
        <v>158145819.89769235</v>
      </c>
      <c r="G202" s="418">
        <v>3928185.4272895455</v>
      </c>
      <c r="H202" s="417">
        <v>2.5471700696092808E-2</v>
      </c>
      <c r="L202" s="255" t="s">
        <v>470</v>
      </c>
      <c r="M202" s="255" t="s">
        <v>470</v>
      </c>
      <c r="N202" s="256">
        <v>94997039.161082432</v>
      </c>
      <c r="O202" s="256">
        <v>1815882.633943975</v>
      </c>
      <c r="P202" s="257">
        <v>1.9487659325360594E-2</v>
      </c>
      <c r="Q202" s="258">
        <v>226496955.08637643</v>
      </c>
      <c r="R202" s="258">
        <v>9502724.0072075427</v>
      </c>
      <c r="S202" s="257">
        <v>4.3792519091166701E-2</v>
      </c>
    </row>
    <row r="203" spans="1:19" x14ac:dyDescent="0.25">
      <c r="A203" s="474"/>
      <c r="B203" s="265" t="s">
        <v>410</v>
      </c>
      <c r="C203" s="412">
        <v>163069019.63031864</v>
      </c>
      <c r="D203" s="412">
        <v>5706819.0919269323</v>
      </c>
      <c r="E203" s="413">
        <v>3.6265501323709808E-2</v>
      </c>
      <c r="F203" s="414">
        <v>364116637.33542001</v>
      </c>
      <c r="G203" s="414">
        <v>17614798.127290606</v>
      </c>
      <c r="H203" s="413">
        <v>5.0836088395796716E-2</v>
      </c>
      <c r="L203" s="265" t="s">
        <v>410</v>
      </c>
      <c r="M203" s="259" t="s">
        <v>410</v>
      </c>
      <c r="N203" s="260">
        <v>172057273.49918866</v>
      </c>
      <c r="O203" s="260">
        <v>6976125.6481265426</v>
      </c>
      <c r="P203" s="261">
        <v>4.2258766303348419E-2</v>
      </c>
      <c r="Q203" s="262">
        <v>380674898.77568972</v>
      </c>
      <c r="R203" s="262">
        <v>27147855.85727644</v>
      </c>
      <c r="S203" s="261">
        <v>7.6791454574923715E-2</v>
      </c>
    </row>
    <row r="204" spans="1:19" x14ac:dyDescent="0.25">
      <c r="A204" s="474"/>
      <c r="B204" s="255" t="s">
        <v>411</v>
      </c>
      <c r="C204" s="416">
        <v>140105287.66537094</v>
      </c>
      <c r="D204" s="416">
        <v>4654535.6123558581</v>
      </c>
      <c r="E204" s="417">
        <v>3.4363305790536217E-2</v>
      </c>
      <c r="F204" s="418">
        <v>314506999.79655325</v>
      </c>
      <c r="G204" s="418">
        <v>15132572.361581385</v>
      </c>
      <c r="H204" s="417">
        <v>5.0547311242435305E-2</v>
      </c>
      <c r="L204" s="255" t="s">
        <v>411</v>
      </c>
      <c r="M204" s="255" t="s">
        <v>411</v>
      </c>
      <c r="N204" s="256">
        <v>148075027.66004196</v>
      </c>
      <c r="O204" s="256">
        <v>5762989.1649899781</v>
      </c>
      <c r="P204" s="257">
        <v>4.049544385656699E-2</v>
      </c>
      <c r="Q204" s="258">
        <v>328695613.86643332</v>
      </c>
      <c r="R204" s="258">
        <v>22673144.529188991</v>
      </c>
      <c r="S204" s="257">
        <v>7.408980320396874E-2</v>
      </c>
    </row>
    <row r="205" spans="1:19" x14ac:dyDescent="0.25">
      <c r="A205" s="474"/>
      <c r="B205" s="265" t="s">
        <v>412</v>
      </c>
      <c r="C205" s="412">
        <v>22963731.964948032</v>
      </c>
      <c r="D205" s="412">
        <v>1052283.4795711674</v>
      </c>
      <c r="E205" s="413">
        <v>4.8024368643334293E-2</v>
      </c>
      <c r="F205" s="414">
        <v>50120101.131196596</v>
      </c>
      <c r="G205" s="414">
        <v>2992689.3580390587</v>
      </c>
      <c r="H205" s="413">
        <v>6.35020945441271E-2</v>
      </c>
      <c r="L205" s="265" t="s">
        <v>412</v>
      </c>
      <c r="M205" s="259" t="s">
        <v>412</v>
      </c>
      <c r="N205" s="260">
        <v>23982245.839146942</v>
      </c>
      <c r="O205" s="260">
        <v>1213136.4831365645</v>
      </c>
      <c r="P205" s="261">
        <v>5.3279926947003398E-2</v>
      </c>
      <c r="Q205" s="262">
        <v>51979284.909256414</v>
      </c>
      <c r="R205" s="262">
        <v>4474711.3280874491</v>
      </c>
      <c r="S205" s="261">
        <v>9.4195379323670961E-2</v>
      </c>
    </row>
    <row r="206" spans="1:19" x14ac:dyDescent="0.25">
      <c r="A206" s="475"/>
      <c r="B206" s="255" t="s">
        <v>193</v>
      </c>
      <c r="C206" s="416">
        <v>3900071928.3939667</v>
      </c>
      <c r="D206" s="416">
        <v>75170495.512847424</v>
      </c>
      <c r="E206" s="417">
        <v>1.9652923567294388E-2</v>
      </c>
      <c r="F206" s="418">
        <v>8953325032.538784</v>
      </c>
      <c r="G206" s="418">
        <v>313774014.45837593</v>
      </c>
      <c r="H206" s="417">
        <v>3.6318324158480665E-2</v>
      </c>
      <c r="L206" s="255" t="s">
        <v>193</v>
      </c>
      <c r="M206" s="255" t="s">
        <v>193</v>
      </c>
      <c r="N206" s="256">
        <v>4192926315.1154008</v>
      </c>
      <c r="O206" s="256">
        <v>154365219.65989208</v>
      </c>
      <c r="P206" s="257">
        <v>3.8222826400619615E-2</v>
      </c>
      <c r="Q206" s="258">
        <v>9520466578.407299</v>
      </c>
      <c r="R206" s="258">
        <v>618743826.19559669</v>
      </c>
      <c r="S206" s="257">
        <v>6.9508323660368437E-2</v>
      </c>
    </row>
    <row r="220" spans="5:5" x14ac:dyDescent="0.25">
      <c r="E220">
        <f>198/3</f>
        <v>66</v>
      </c>
    </row>
  </sheetData>
  <mergeCells count="3">
    <mergeCell ref="A9:A74"/>
    <mergeCell ref="A75:A140"/>
    <mergeCell ref="A141:A206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26DA-1A34-4D30-9DDC-036D579B4108}">
  <sheetPr>
    <tabColor rgb="FF616365"/>
  </sheetPr>
  <dimension ref="B2:P55"/>
  <sheetViews>
    <sheetView showGridLines="0" zoomScale="55" zoomScaleNormal="55" workbookViewId="0"/>
  </sheetViews>
  <sheetFormatPr defaultColWidth="9.1796875" defaultRowHeight="14.5" x14ac:dyDescent="0.35"/>
  <cols>
    <col min="1" max="1" width="3.81640625" style="4" customWidth="1"/>
    <col min="2" max="2" width="47" style="4" bestFit="1" customWidth="1"/>
    <col min="3" max="3" width="11.1796875" style="4" bestFit="1" customWidth="1"/>
    <col min="4" max="4" width="10.453125" style="4" bestFit="1" customWidth="1"/>
    <col min="5" max="5" width="12.453125" style="63" bestFit="1" customWidth="1"/>
    <col min="6" max="6" width="12.1796875" style="4" bestFit="1" customWidth="1"/>
    <col min="7" max="7" width="11.81640625" style="4" bestFit="1" customWidth="1"/>
    <col min="8" max="8" width="12.453125" style="63" bestFit="1" customWidth="1"/>
    <col min="9" max="9" width="3.81640625" style="4" customWidth="1"/>
    <col min="10" max="10" width="44.1796875" style="4" bestFit="1" customWidth="1"/>
    <col min="11" max="11" width="11.1796875" style="4" bestFit="1" customWidth="1"/>
    <col min="12" max="12" width="10.453125" style="4" bestFit="1" customWidth="1"/>
    <col min="13" max="13" width="12.453125" style="4" bestFit="1" customWidth="1"/>
    <col min="14" max="14" width="13.6328125" style="4" bestFit="1" customWidth="1"/>
    <col min="15" max="15" width="11.81640625" style="4" bestFit="1" customWidth="1"/>
    <col min="16" max="16" width="12.453125" style="4" bestFit="1" customWidth="1"/>
    <col min="17" max="16384" width="9.1796875" style="4"/>
  </cols>
  <sheetData>
    <row r="2" spans="2:16" ht="23.5" x14ac:dyDescent="0.55000000000000004">
      <c r="B2" s="480" t="s">
        <v>250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</row>
    <row r="3" spans="2:16" ht="15" thickBot="1" x14ac:dyDescent="0.4">
      <c r="B3" s="481" t="str">
        <f>'HOME PAGE'!H5</f>
        <v>4 WEEKS ENDING 11-30-2025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</row>
    <row r="4" spans="2:16" ht="15" thickBot="1" x14ac:dyDescent="0.4">
      <c r="B4" s="483" t="s">
        <v>335</v>
      </c>
      <c r="C4" s="461" t="s">
        <v>263</v>
      </c>
      <c r="D4" s="462"/>
      <c r="E4" s="463"/>
      <c r="F4" s="477" t="s">
        <v>266</v>
      </c>
      <c r="G4" s="478"/>
      <c r="H4" s="479"/>
      <c r="I4" s="61"/>
      <c r="J4" s="485" t="s">
        <v>336</v>
      </c>
      <c r="K4" s="461" t="s">
        <v>263</v>
      </c>
      <c r="L4" s="462"/>
      <c r="M4" s="463"/>
      <c r="N4" s="477" t="s">
        <v>266</v>
      </c>
      <c r="O4" s="478"/>
      <c r="P4" s="479"/>
    </row>
    <row r="5" spans="2:16" ht="15" thickBot="1" x14ac:dyDescent="0.4">
      <c r="B5" s="484"/>
      <c r="C5" s="56" t="s">
        <v>268</v>
      </c>
      <c r="D5" s="56" t="s">
        <v>269</v>
      </c>
      <c r="E5" s="56" t="s">
        <v>270</v>
      </c>
      <c r="F5" s="56" t="s">
        <v>268</v>
      </c>
      <c r="G5" s="56" t="s">
        <v>269</v>
      </c>
      <c r="H5" s="56" t="s">
        <v>270</v>
      </c>
      <c r="I5" s="151"/>
      <c r="J5" s="485"/>
      <c r="K5" s="87" t="s">
        <v>268</v>
      </c>
      <c r="L5" s="87" t="s">
        <v>269</v>
      </c>
      <c r="M5" s="87" t="s">
        <v>270</v>
      </c>
      <c r="N5" s="87" t="s">
        <v>268</v>
      </c>
      <c r="O5" s="87" t="s">
        <v>269</v>
      </c>
      <c r="P5" s="87" t="s">
        <v>270</v>
      </c>
    </row>
    <row r="6" spans="2:16" ht="15" thickBot="1" x14ac:dyDescent="0.4">
      <c r="B6" s="57" t="s">
        <v>337</v>
      </c>
      <c r="C6" s="58">
        <f>'Sales By Region &amp; Market'!C9</f>
        <v>53341998.086933076</v>
      </c>
      <c r="D6" s="58">
        <f>'Sales By Region &amp; Market'!D9</f>
        <v>674724.41006632149</v>
      </c>
      <c r="E6" s="69">
        <f>'Sales By Region &amp; Market'!E9</f>
        <v>1.2811075321764438E-2</v>
      </c>
      <c r="F6" s="58">
        <f>'Sales By Region &amp; Market'!F9</f>
        <v>127977996.83115716</v>
      </c>
      <c r="G6" s="58">
        <f>'Sales By Region &amp; Market'!G9</f>
        <v>3996760.6860020906</v>
      </c>
      <c r="H6" s="71">
        <f>'Sales By Region &amp; Market'!H9</f>
        <v>3.2236819137072908E-2</v>
      </c>
      <c r="I6" s="151"/>
      <c r="J6" s="57" t="s">
        <v>338</v>
      </c>
      <c r="K6" s="58">
        <f>'Sales By Region &amp; Market'!C45</f>
        <v>66371288.933875993</v>
      </c>
      <c r="L6" s="58">
        <f>'Sales By Region &amp; Market'!D45</f>
        <v>685715.2413353771</v>
      </c>
      <c r="M6" s="69">
        <f>'Sales By Region &amp; Market'!E45</f>
        <v>1.0439358336810086E-2</v>
      </c>
      <c r="N6" s="58">
        <f>'Sales By Region &amp; Market'!F45</f>
        <v>158169692.8718572</v>
      </c>
      <c r="O6" s="58">
        <f>'Sales By Region &amp; Market'!G45</f>
        <v>-274864.54664218426</v>
      </c>
      <c r="P6" s="71">
        <f>'Sales By Region &amp; Market'!H45</f>
        <v>-1.7347679915327412E-3</v>
      </c>
    </row>
    <row r="7" spans="2:16" x14ac:dyDescent="0.35">
      <c r="B7" s="59" t="s">
        <v>97</v>
      </c>
      <c r="C7" s="65">
        <f>'Sales By Region &amp; Market'!C10</f>
        <v>9205549.6522321738</v>
      </c>
      <c r="D7" s="381">
        <f>'Sales By Region &amp; Market'!D10</f>
        <v>43900.524122899398</v>
      </c>
      <c r="E7" s="382">
        <f>'Sales By Region &amp; Market'!E10</f>
        <v>4.7917709474603427E-3</v>
      </c>
      <c r="F7" s="381">
        <f>'Sales By Region &amp; Market'!F10</f>
        <v>22920849.623892985</v>
      </c>
      <c r="G7" s="381">
        <f>'Sales By Region &amp; Market'!G10</f>
        <v>936879.86685271934</v>
      </c>
      <c r="H7" s="383">
        <f>'Sales By Region &amp; Market'!H10</f>
        <v>4.2616500896189957E-2</v>
      </c>
      <c r="I7" s="61"/>
      <c r="J7" s="59" t="s">
        <v>133</v>
      </c>
      <c r="K7" s="65">
        <f>'Sales By Region &amp; Market'!C46</f>
        <v>1799586.6932842918</v>
      </c>
      <c r="L7" s="381">
        <f>'Sales By Region &amp; Market'!D46</f>
        <v>11038.558866179315</v>
      </c>
      <c r="M7" s="382">
        <f>'Sales By Region &amp; Market'!E46</f>
        <v>6.1717985967263932E-3</v>
      </c>
      <c r="N7" s="381">
        <f>'Sales By Region &amp; Market'!F46</f>
        <v>4008926.9854232348</v>
      </c>
      <c r="O7" s="381">
        <f>'Sales By Region &amp; Market'!G46</f>
        <v>1244.3829751950689</v>
      </c>
      <c r="P7" s="383">
        <f>'Sales By Region &amp; Market'!H46</f>
        <v>3.1049938296883942E-4</v>
      </c>
    </row>
    <row r="8" spans="2:16" x14ac:dyDescent="0.35">
      <c r="B8" s="59" t="s">
        <v>98</v>
      </c>
      <c r="C8" s="65">
        <f>'Sales By Region &amp; Market'!C11</f>
        <v>3566700.4788654209</v>
      </c>
      <c r="D8" s="381">
        <f>'Sales By Region &amp; Market'!D11</f>
        <v>-23009.232371171471</v>
      </c>
      <c r="E8" s="382">
        <f>'Sales By Region &amp; Market'!E11</f>
        <v>-6.4097752247618909E-3</v>
      </c>
      <c r="F8" s="381">
        <f>'Sales By Region &amp; Market'!F11</f>
        <v>8681648.3397855368</v>
      </c>
      <c r="G8" s="381">
        <f>'Sales By Region &amp; Market'!G11</f>
        <v>78760.285928791389</v>
      </c>
      <c r="H8" s="383">
        <f>'Sales By Region &amp; Market'!H11</f>
        <v>9.1550983153247598E-3</v>
      </c>
      <c r="I8" s="61"/>
      <c r="J8" s="59" t="s">
        <v>134</v>
      </c>
      <c r="K8" s="65">
        <f>'Sales By Region &amp; Market'!C47</f>
        <v>6519923.6712571383</v>
      </c>
      <c r="L8" s="381">
        <f>'Sales By Region &amp; Market'!D47</f>
        <v>47707.495639755391</v>
      </c>
      <c r="M8" s="382">
        <f>'Sales By Region &amp; Market'!E47</f>
        <v>7.3711220925349553E-3</v>
      </c>
      <c r="N8" s="381">
        <f>'Sales By Region &amp; Market'!F47</f>
        <v>15701678.919085491</v>
      </c>
      <c r="O8" s="381">
        <f>'Sales By Region &amp; Market'!G47</f>
        <v>-228557.56196411327</v>
      </c>
      <c r="P8" s="383">
        <f>'Sales By Region &amp; Market'!H47</f>
        <v>-1.4347405466077184E-2</v>
      </c>
    </row>
    <row r="9" spans="2:16" x14ac:dyDescent="0.35">
      <c r="B9" s="59" t="s">
        <v>99</v>
      </c>
      <c r="C9" s="65">
        <f>'Sales By Region &amp; Market'!C12</f>
        <v>2500051.2998215561</v>
      </c>
      <c r="D9" s="381">
        <f>'Sales By Region &amp; Market'!D12</f>
        <v>77871.250747404527</v>
      </c>
      <c r="E9" s="382">
        <f>'Sales By Region &amp; Market'!E12</f>
        <v>3.2149241249497473E-2</v>
      </c>
      <c r="F9" s="381">
        <f>'Sales By Region &amp; Market'!F12</f>
        <v>5978974.2824648106</v>
      </c>
      <c r="G9" s="381">
        <f>'Sales By Region &amp; Market'!G12</f>
        <v>155057.28805974871</v>
      </c>
      <c r="H9" s="383">
        <f>'Sales By Region &amp; Market'!H12</f>
        <v>2.6624226995115078E-2</v>
      </c>
      <c r="I9" s="61"/>
      <c r="J9" s="59" t="s">
        <v>135</v>
      </c>
      <c r="K9" s="65">
        <f>'Sales By Region &amp; Market'!C48</f>
        <v>3555199.7605501586</v>
      </c>
      <c r="L9" s="381">
        <f>'Sales By Region &amp; Market'!D48</f>
        <v>72026.63853152981</v>
      </c>
      <c r="M9" s="382">
        <f>'Sales By Region &amp; Market'!E48</f>
        <v>2.0678454962866643E-2</v>
      </c>
      <c r="N9" s="381">
        <f>'Sales By Region &amp; Market'!F48</f>
        <v>8182227.6955703543</v>
      </c>
      <c r="O9" s="381">
        <f>'Sales By Region &amp; Market'!G48</f>
        <v>-24024.904828093946</v>
      </c>
      <c r="P9" s="383">
        <f>'Sales By Region &amp; Market'!H48</f>
        <v>-2.9276340856150876E-3</v>
      </c>
    </row>
    <row r="10" spans="2:16" x14ac:dyDescent="0.35">
      <c r="B10" s="59" t="s">
        <v>100</v>
      </c>
      <c r="C10" s="65">
        <f>'Sales By Region &amp; Market'!C13</f>
        <v>2476870.9357435363</v>
      </c>
      <c r="D10" s="381">
        <f>'Sales By Region &amp; Market'!D13</f>
        <v>275.73476755991578</v>
      </c>
      <c r="E10" s="382">
        <f>'Sales By Region &amp; Market'!E13</f>
        <v>1.1133622783862872E-4</v>
      </c>
      <c r="F10" s="381">
        <f>'Sales By Region &amp; Market'!F13</f>
        <v>5963700.9467476001</v>
      </c>
      <c r="G10" s="381">
        <f>'Sales By Region &amp; Market'!G13</f>
        <v>47684.625922295265</v>
      </c>
      <c r="H10" s="383">
        <f>'Sales By Region &amp; Market'!H13</f>
        <v>8.0602593597380572E-3</v>
      </c>
      <c r="I10" s="61"/>
      <c r="J10" s="59" t="s">
        <v>136</v>
      </c>
      <c r="K10" s="65">
        <f>'Sales By Region &amp; Market'!C49</f>
        <v>6534337.9523294298</v>
      </c>
      <c r="L10" s="381">
        <f>'Sales By Region &amp; Market'!D49</f>
        <v>182700.28853073902</v>
      </c>
      <c r="M10" s="382">
        <f>'Sales By Region &amp; Market'!E49</f>
        <v>2.8764280678673416E-2</v>
      </c>
      <c r="N10" s="381">
        <f>'Sales By Region &amp; Market'!F49</f>
        <v>14800414.730524035</v>
      </c>
      <c r="O10" s="381">
        <f>'Sales By Region &amp; Market'!G49</f>
        <v>268076.81957092509</v>
      </c>
      <c r="P10" s="383">
        <f>'Sales By Region &amp; Market'!H49</f>
        <v>1.8446916195698559E-2</v>
      </c>
    </row>
    <row r="11" spans="2:16" x14ac:dyDescent="0.35">
      <c r="B11" s="59" t="s">
        <v>101</v>
      </c>
      <c r="C11" s="65">
        <f>'Sales By Region &amp; Market'!C14</f>
        <v>5771170.0409974577</v>
      </c>
      <c r="D11" s="381">
        <f>'Sales By Region &amp; Market'!D14</f>
        <v>-31020.660472366959</v>
      </c>
      <c r="E11" s="382">
        <f>'Sales By Region &amp; Market'!E14</f>
        <v>-5.3463703742982335E-3</v>
      </c>
      <c r="F11" s="381">
        <f>'Sales By Region &amp; Market'!F14</f>
        <v>14065518.28448339</v>
      </c>
      <c r="G11" s="381">
        <f>'Sales By Region &amp; Market'!G14</f>
        <v>467133.51195656322</v>
      </c>
      <c r="H11" s="383">
        <f>'Sales By Region &amp; Market'!H14</f>
        <v>3.4352132240023488E-2</v>
      </c>
      <c r="I11" s="61"/>
      <c r="J11" s="59" t="s">
        <v>137</v>
      </c>
      <c r="K11" s="65">
        <f>'Sales By Region &amp; Market'!C50</f>
        <v>4479902.7301230766</v>
      </c>
      <c r="L11" s="381">
        <f>'Sales By Region &amp; Market'!D50</f>
        <v>42759.732369964011</v>
      </c>
      <c r="M11" s="382">
        <f>'Sales By Region &amp; Market'!E50</f>
        <v>9.6367713169525412E-3</v>
      </c>
      <c r="N11" s="381">
        <f>'Sales By Region &amp; Market'!F50</f>
        <v>10849915.110537196</v>
      </c>
      <c r="O11" s="381">
        <f>'Sales By Region &amp; Market'!G50</f>
        <v>-127437.17856363766</v>
      </c>
      <c r="P11" s="383">
        <f>'Sales By Region &amp; Market'!H50</f>
        <v>-1.1609099827302361E-2</v>
      </c>
    </row>
    <row r="12" spans="2:16" x14ac:dyDescent="0.35">
      <c r="B12" s="59" t="s">
        <v>102</v>
      </c>
      <c r="C12" s="65">
        <f>'Sales By Region &amp; Market'!C15</f>
        <v>2335810.4226369732</v>
      </c>
      <c r="D12" s="381">
        <f>'Sales By Region &amp; Market'!D15</f>
        <v>58676.439111231361</v>
      </c>
      <c r="E12" s="382">
        <f>'Sales By Region &amp; Market'!E15</f>
        <v>2.5767670912530672E-2</v>
      </c>
      <c r="F12" s="381">
        <f>'Sales By Region &amp; Market'!F15</f>
        <v>5493948.0335667143</v>
      </c>
      <c r="G12" s="381">
        <f>'Sales By Region &amp; Market'!G15</f>
        <v>250229.84123950731</v>
      </c>
      <c r="H12" s="383">
        <f>'Sales By Region &amp; Market'!H15</f>
        <v>4.7719925453975083E-2</v>
      </c>
      <c r="I12" s="61"/>
      <c r="J12" s="59" t="s">
        <v>138</v>
      </c>
      <c r="K12" s="65">
        <f>'Sales By Region &amp; Market'!C51</f>
        <v>6062026.0537527539</v>
      </c>
      <c r="L12" s="381">
        <f>'Sales By Region &amp; Market'!D51</f>
        <v>57339.831438221037</v>
      </c>
      <c r="M12" s="382">
        <f>'Sales By Region &amp; Market'!E51</f>
        <v>9.5491803093949428E-3</v>
      </c>
      <c r="N12" s="381">
        <f>'Sales By Region &amp; Market'!F51</f>
        <v>13697869.891792808</v>
      </c>
      <c r="O12" s="381">
        <f>'Sales By Region &amp; Market'!G51</f>
        <v>21125.453842442483</v>
      </c>
      <c r="P12" s="383">
        <f>'Sales By Region &amp; Market'!H51</f>
        <v>1.5446259113991606E-3</v>
      </c>
    </row>
    <row r="13" spans="2:16" x14ac:dyDescent="0.35">
      <c r="B13" s="59" t="s">
        <v>103</v>
      </c>
      <c r="C13" s="65">
        <f>'Sales By Region &amp; Market'!C16</f>
        <v>914833.04528141895</v>
      </c>
      <c r="D13" s="381">
        <f>'Sales By Region &amp; Market'!D16</f>
        <v>5986.9577697907807</v>
      </c>
      <c r="E13" s="382">
        <f>'Sales By Region &amp; Market'!E16</f>
        <v>6.5874275656318771E-3</v>
      </c>
      <c r="F13" s="381">
        <f>'Sales By Region &amp; Market'!F16</f>
        <v>2178869.7983152564</v>
      </c>
      <c r="G13" s="381">
        <f>'Sales By Region &amp; Market'!G16</f>
        <v>86678.123487913515</v>
      </c>
      <c r="H13" s="383">
        <f>'Sales By Region &amp; Market'!H16</f>
        <v>4.1429341551637036E-2</v>
      </c>
      <c r="I13" s="61"/>
      <c r="J13" s="59" t="s">
        <v>139</v>
      </c>
      <c r="K13" s="65">
        <f>'Sales By Region &amp; Market'!C52</f>
        <v>16561109.506542359</v>
      </c>
      <c r="L13" s="381">
        <f>'Sales By Region &amp; Market'!D52</f>
        <v>42197.745321843773</v>
      </c>
      <c r="M13" s="382">
        <f>'Sales By Region &amp; Market'!E52</f>
        <v>2.5545112130755734E-3</v>
      </c>
      <c r="N13" s="381">
        <f>'Sales By Region &amp; Market'!F52</f>
        <v>42027842.069650814</v>
      </c>
      <c r="O13" s="381">
        <f>'Sales By Region &amp; Market'!G52</f>
        <v>-345473.18213705719</v>
      </c>
      <c r="P13" s="383">
        <f>'Sales By Region &amp; Market'!H52</f>
        <v>-8.1530836113296694E-3</v>
      </c>
    </row>
    <row r="14" spans="2:16" x14ac:dyDescent="0.35">
      <c r="B14" s="59" t="s">
        <v>104</v>
      </c>
      <c r="C14" s="65">
        <f>'Sales By Region &amp; Market'!C17</f>
        <v>2787298.1846177885</v>
      </c>
      <c r="D14" s="381">
        <f>'Sales By Region &amp; Market'!D17</f>
        <v>8935.1739003914408</v>
      </c>
      <c r="E14" s="382">
        <f>'Sales By Region &amp; Market'!E17</f>
        <v>3.2159850480028896E-3</v>
      </c>
      <c r="F14" s="381">
        <f>'Sales By Region &amp; Market'!F17</f>
        <v>6755894.5219491087</v>
      </c>
      <c r="G14" s="381">
        <f>'Sales By Region &amp; Market'!G17</f>
        <v>218944.3666425487</v>
      </c>
      <c r="H14" s="383">
        <f>'Sales By Region &amp; Market'!H17</f>
        <v>3.349335109505374E-2</v>
      </c>
      <c r="I14" s="61"/>
      <c r="J14" s="59" t="s">
        <v>140</v>
      </c>
      <c r="K14" s="65">
        <f>'Sales By Region &amp; Market'!C53</f>
        <v>7827422.9024355067</v>
      </c>
      <c r="L14" s="381">
        <f>'Sales By Region &amp; Market'!D53</f>
        <v>93331.33825434465</v>
      </c>
      <c r="M14" s="382">
        <f>'Sales By Region &amp; Market'!E53</f>
        <v>1.2067524347214784E-2</v>
      </c>
      <c r="N14" s="381">
        <f>'Sales By Region &amp; Market'!F53</f>
        <v>18873105.948262669</v>
      </c>
      <c r="O14" s="381">
        <f>'Sales By Region &amp; Market'!G53</f>
        <v>5309.7477461211383</v>
      </c>
      <c r="P14" s="383">
        <f>'Sales By Region &amp; Market'!H53</f>
        <v>2.81418544576805E-4</v>
      </c>
    </row>
    <row r="15" spans="2:16" x14ac:dyDescent="0.35">
      <c r="B15" s="59" t="s">
        <v>105</v>
      </c>
      <c r="C15" s="65">
        <f>'Sales By Region &amp; Market'!C18</f>
        <v>2813676.5791898412</v>
      </c>
      <c r="D15" s="381">
        <f>'Sales By Region &amp; Market'!D18</f>
        <v>-63142.60492618382</v>
      </c>
      <c r="E15" s="382">
        <f>'Sales By Region &amp; Market'!E18</f>
        <v>-2.1948756903046714E-2</v>
      </c>
      <c r="F15" s="381">
        <f>'Sales By Region &amp; Market'!F18</f>
        <v>7011360.573269031</v>
      </c>
      <c r="G15" s="381">
        <f>'Sales By Region &amp; Market'!G18</f>
        <v>191447.80093924887</v>
      </c>
      <c r="H15" s="383">
        <f>'Sales By Region &amp; Market'!H18</f>
        <v>2.8071884103269475E-2</v>
      </c>
      <c r="I15" s="61"/>
      <c r="J15" s="59" t="s">
        <v>141</v>
      </c>
      <c r="K15" s="65">
        <f>'Sales By Region &amp; Market'!C54</f>
        <v>3372373.0244727815</v>
      </c>
      <c r="L15" s="381">
        <f>'Sales By Region &amp; Market'!D54</f>
        <v>46855.007646454033</v>
      </c>
      <c r="M15" s="382">
        <f>'Sales By Region &amp; Market'!E54</f>
        <v>1.4089536550209284E-2</v>
      </c>
      <c r="N15" s="381">
        <f>'Sales By Region &amp; Market'!F54</f>
        <v>7796872.1291721724</v>
      </c>
      <c r="O15" s="381">
        <f>'Sales By Region &amp; Market'!G54</f>
        <v>120489.4473317368</v>
      </c>
      <c r="P15" s="383">
        <f>'Sales By Region &amp; Market'!H54</f>
        <v>1.5696123073276631E-2</v>
      </c>
    </row>
    <row r="16" spans="2:16" x14ac:dyDescent="0.35">
      <c r="B16" s="59" t="s">
        <v>106</v>
      </c>
      <c r="C16" s="65">
        <f>'Sales By Region &amp; Market'!C19</f>
        <v>2033140.9702963193</v>
      </c>
      <c r="D16" s="381">
        <f>'Sales By Region &amp; Market'!D19</f>
        <v>35134.799873492448</v>
      </c>
      <c r="E16" s="382">
        <f>'Sales By Region &amp; Market'!E19</f>
        <v>1.758493061413172E-2</v>
      </c>
      <c r="F16" s="381">
        <f>'Sales By Region &amp; Market'!F19</f>
        <v>4827044.973141239</v>
      </c>
      <c r="G16" s="381">
        <f>'Sales By Region &amp; Market'!G19</f>
        <v>93590.10207838472</v>
      </c>
      <c r="H16" s="383">
        <f>'Sales By Region &amp; Market'!H19</f>
        <v>1.977204909051344E-2</v>
      </c>
      <c r="I16" s="61"/>
      <c r="J16" s="59" t="s">
        <v>142</v>
      </c>
      <c r="K16" s="65">
        <f>'Sales By Region &amp; Market'!C55</f>
        <v>1147877.366545307</v>
      </c>
      <c r="L16" s="381">
        <f>'Sales By Region &amp; Market'!D55</f>
        <v>8906.053458053153</v>
      </c>
      <c r="M16" s="382">
        <f>'Sales By Region &amp; Market'!E55</f>
        <v>7.8193834697317631E-3</v>
      </c>
      <c r="N16" s="381">
        <f>'Sales By Region &amp; Market'!F55</f>
        <v>2834365.5534765595</v>
      </c>
      <c r="O16" s="381">
        <f>'Sales By Region &amp; Market'!G55</f>
        <v>3813.1346519556828</v>
      </c>
      <c r="P16" s="383">
        <f>'Sales By Region &amp; Market'!H55</f>
        <v>1.3471344415303566E-3</v>
      </c>
    </row>
    <row r="17" spans="2:16" ht="15" thickBot="1" x14ac:dyDescent="0.4">
      <c r="B17" s="60" t="s">
        <v>107</v>
      </c>
      <c r="C17" s="67">
        <f>'Sales By Region &amp; Market'!C20</f>
        <v>2331562.4755975534</v>
      </c>
      <c r="D17" s="64">
        <f>'Sales By Region &amp; Market'!D20</f>
        <v>52742.672262683045</v>
      </c>
      <c r="E17" s="73">
        <f>'Sales By Region &amp; Market'!E20</f>
        <v>2.3144731402412057E-2</v>
      </c>
      <c r="F17" s="64">
        <f>'Sales By Region &amp; Market'!F20</f>
        <v>5446390.5873927716</v>
      </c>
      <c r="G17" s="64">
        <f>'Sales By Region &amp; Market'!G20</f>
        <v>150127.0232425835</v>
      </c>
      <c r="H17" s="74">
        <f>'Sales By Region &amp; Market'!H20</f>
        <v>2.8345836913928609E-2</v>
      </c>
      <c r="I17" s="61"/>
      <c r="J17" s="60" t="s">
        <v>143</v>
      </c>
      <c r="K17" s="67">
        <f>'Sales By Region &amp; Market'!C56</f>
        <v>1838861.376287546</v>
      </c>
      <c r="L17" s="64">
        <f>'Sales By Region &amp; Market'!D56</f>
        <v>20290.58511533495</v>
      </c>
      <c r="M17" s="73">
        <f>'Sales By Region &amp; Market'!E56</f>
        <v>1.1157434845995785E-2</v>
      </c>
      <c r="N17" s="64">
        <f>'Sales By Region &amp; Market'!F56</f>
        <v>4074484.6914663292</v>
      </c>
      <c r="O17" s="64">
        <f>'Sales By Region &amp; Market'!G56</f>
        <v>-33168.569195343647</v>
      </c>
      <c r="P17" s="74">
        <f>'Sales By Region &amp; Market'!H56</f>
        <v>-8.0748220676252393E-3</v>
      </c>
    </row>
    <row r="18" spans="2:16" x14ac:dyDescent="0.35">
      <c r="B18" s="61"/>
      <c r="C18" s="61"/>
      <c r="D18" s="62"/>
      <c r="E18" s="62"/>
      <c r="F18" s="61"/>
      <c r="G18" s="62"/>
      <c r="H18" s="62"/>
      <c r="I18" s="61"/>
      <c r="J18" s="61"/>
      <c r="K18" s="61"/>
      <c r="L18" s="62"/>
      <c r="M18" s="61"/>
      <c r="N18" s="61"/>
      <c r="O18" s="62"/>
      <c r="P18" s="61"/>
    </row>
    <row r="19" spans="2:16" ht="15" thickBot="1" x14ac:dyDescent="0.4">
      <c r="B19" s="152"/>
      <c r="C19" s="153"/>
      <c r="D19" s="154"/>
      <c r="E19" s="154"/>
      <c r="F19" s="155"/>
      <c r="G19" s="156"/>
      <c r="H19" s="156"/>
      <c r="I19" s="61"/>
      <c r="J19" s="61"/>
      <c r="K19" s="61"/>
      <c r="L19" s="62"/>
      <c r="M19" s="61"/>
      <c r="N19" s="61"/>
      <c r="O19" s="62"/>
      <c r="P19" s="61"/>
    </row>
    <row r="20" spans="2:16" ht="15" thickBot="1" x14ac:dyDescent="0.4">
      <c r="B20" s="485" t="s">
        <v>339</v>
      </c>
      <c r="C20" s="461" t="s">
        <v>263</v>
      </c>
      <c r="D20" s="462"/>
      <c r="E20" s="463"/>
      <c r="F20" s="477" t="s">
        <v>266</v>
      </c>
      <c r="G20" s="478"/>
      <c r="H20" s="479"/>
      <c r="I20" s="61"/>
      <c r="J20" s="483" t="s">
        <v>340</v>
      </c>
      <c r="K20" s="461" t="s">
        <v>263</v>
      </c>
      <c r="L20" s="462"/>
      <c r="M20" s="463"/>
      <c r="N20" s="477" t="s">
        <v>266</v>
      </c>
      <c r="O20" s="478"/>
      <c r="P20" s="479"/>
    </row>
    <row r="21" spans="2:16" ht="15" thickBot="1" x14ac:dyDescent="0.4">
      <c r="B21" s="485"/>
      <c r="C21" s="157" t="s">
        <v>268</v>
      </c>
      <c r="D21" s="87" t="s">
        <v>269</v>
      </c>
      <c r="E21" s="87" t="s">
        <v>270</v>
      </c>
      <c r="F21" s="87" t="s">
        <v>268</v>
      </c>
      <c r="G21" s="87" t="s">
        <v>269</v>
      </c>
      <c r="H21" s="87" t="s">
        <v>270</v>
      </c>
      <c r="I21" s="151"/>
      <c r="J21" s="484"/>
      <c r="K21" s="87" t="s">
        <v>268</v>
      </c>
      <c r="L21" s="87" t="s">
        <v>269</v>
      </c>
      <c r="M21" s="87" t="s">
        <v>270</v>
      </c>
      <c r="N21" s="87" t="s">
        <v>268</v>
      </c>
      <c r="O21" s="87" t="s">
        <v>269</v>
      </c>
      <c r="P21" s="87" t="s">
        <v>270</v>
      </c>
    </row>
    <row r="22" spans="2:16" ht="15" thickBot="1" x14ac:dyDescent="0.4">
      <c r="B22" s="57" t="s">
        <v>341</v>
      </c>
      <c r="C22" s="58">
        <f>'Sales By Region &amp; Market'!C21</f>
        <v>39733957.258727103</v>
      </c>
      <c r="D22" s="58">
        <f>'Sales By Region &amp; Market'!D21</f>
        <v>1155834.4372161105</v>
      </c>
      <c r="E22" s="69">
        <f>'Sales By Region &amp; Market'!E21</f>
        <v>2.9960878152723965E-2</v>
      </c>
      <c r="F22" s="58">
        <f>'Sales By Region &amp; Market'!F21</f>
        <v>93700977.00236778</v>
      </c>
      <c r="G22" s="58">
        <f>'Sales By Region &amp; Market'!G21</f>
        <v>2679507.0067603141</v>
      </c>
      <c r="H22" s="71">
        <f>'Sales By Region &amp; Market'!H21</f>
        <v>2.9438186472813748E-2</v>
      </c>
      <c r="I22" s="151"/>
      <c r="J22" s="57" t="s">
        <v>342</v>
      </c>
      <c r="K22" s="58">
        <f>'Sales By Region &amp; Market'!C57</f>
        <v>55665839.127263181</v>
      </c>
      <c r="L22" s="58">
        <f>'Sales By Region &amp; Market'!D57</f>
        <v>843898.73851312697</v>
      </c>
      <c r="M22" s="69">
        <f>'Sales By Region &amp; Market'!E57</f>
        <v>1.5393448909851108E-2</v>
      </c>
      <c r="N22" s="58">
        <f>'Sales By Region &amp; Market'!F57</f>
        <v>130678626.33997887</v>
      </c>
      <c r="O22" s="58">
        <f>'Sales By Region &amp; Market'!G57</f>
        <v>2233791.7906126082</v>
      </c>
      <c r="P22" s="71">
        <f>'Sales By Region &amp; Market'!H57</f>
        <v>1.7391059737432078E-2</v>
      </c>
    </row>
    <row r="23" spans="2:16" x14ac:dyDescent="0.35">
      <c r="B23" s="59" t="s">
        <v>109</v>
      </c>
      <c r="C23" s="65">
        <f>'Sales By Region &amp; Market'!C22</f>
        <v>7868274.2371409917</v>
      </c>
      <c r="D23" s="381">
        <f>'Sales By Region &amp; Market'!D22</f>
        <v>16768.5222621141</v>
      </c>
      <c r="E23" s="382">
        <f>'Sales By Region &amp; Market'!E22</f>
        <v>2.1357078337645688E-3</v>
      </c>
      <c r="F23" s="381">
        <f>'Sales By Region &amp; Market'!F22</f>
        <v>18924082.447825205</v>
      </c>
      <c r="G23" s="381">
        <f>'Sales By Region &amp; Market'!G22</f>
        <v>106471.64849432185</v>
      </c>
      <c r="H23" s="383">
        <f>'Sales By Region &amp; Market'!H22</f>
        <v>5.6580853770292544E-3</v>
      </c>
      <c r="I23" s="61"/>
      <c r="J23" s="59" t="s">
        <v>145</v>
      </c>
      <c r="K23" s="65">
        <f>'Sales By Region &amp; Market'!C58</f>
        <v>6373896.1600945517</v>
      </c>
      <c r="L23" s="381">
        <f>'Sales By Region &amp; Market'!D58</f>
        <v>78843.288112816401</v>
      </c>
      <c r="M23" s="382">
        <f>'Sales By Region &amp; Market'!E58</f>
        <v>1.2524642718051687E-2</v>
      </c>
      <c r="N23" s="381">
        <f>'Sales By Region &amp; Market'!F58</f>
        <v>15181644.045517115</v>
      </c>
      <c r="O23" s="381">
        <f>'Sales By Region &amp; Market'!G58</f>
        <v>242804.36007400043</v>
      </c>
      <c r="P23" s="383">
        <f>'Sales By Region &amp; Market'!H58</f>
        <v>1.6253227505386297E-2</v>
      </c>
    </row>
    <row r="24" spans="2:16" x14ac:dyDescent="0.35">
      <c r="B24" s="59" t="s">
        <v>110</v>
      </c>
      <c r="C24" s="65">
        <f>'Sales By Region &amp; Market'!C23</f>
        <v>5693844.8955591405</v>
      </c>
      <c r="D24" s="381">
        <f>'Sales By Region &amp; Market'!D23</f>
        <v>126985.81004855689</v>
      </c>
      <c r="E24" s="382">
        <f>'Sales By Region &amp; Market'!E23</f>
        <v>2.281103367230463E-2</v>
      </c>
      <c r="F24" s="381">
        <f>'Sales By Region &amp; Market'!F23</f>
        <v>13711589.209160032</v>
      </c>
      <c r="G24" s="381">
        <f>'Sales By Region &amp; Market'!G23</f>
        <v>373970.81796779856</v>
      </c>
      <c r="H24" s="383">
        <f>'Sales By Region &amp; Market'!H23</f>
        <v>2.8038800256480405E-2</v>
      </c>
      <c r="I24" s="61"/>
      <c r="J24" s="59" t="s">
        <v>146</v>
      </c>
      <c r="K24" s="65">
        <f>'Sales By Region &amp; Market'!C59</f>
        <v>4729020.9062372455</v>
      </c>
      <c r="L24" s="381">
        <f>'Sales By Region &amp; Market'!D59</f>
        <v>189619.31252035964</v>
      </c>
      <c r="M24" s="382">
        <f>'Sales By Region &amp; Market'!E59</f>
        <v>4.1771874245014384E-2</v>
      </c>
      <c r="N24" s="381">
        <f>'Sales By Region &amp; Market'!F59</f>
        <v>11000913.530024486</v>
      </c>
      <c r="O24" s="381">
        <f>'Sales By Region &amp; Market'!G59</f>
        <v>463417.33068031073</v>
      </c>
      <c r="P24" s="383">
        <f>'Sales By Region &amp; Market'!H59</f>
        <v>4.3977935736684071E-2</v>
      </c>
    </row>
    <row r="25" spans="2:16" x14ac:dyDescent="0.35">
      <c r="B25" s="59" t="s">
        <v>111</v>
      </c>
      <c r="C25" s="65">
        <f>'Sales By Region &amp; Market'!C24</f>
        <v>836177.21783463366</v>
      </c>
      <c r="D25" s="381">
        <f>'Sales By Region &amp; Market'!D24</f>
        <v>16978.820345744374</v>
      </c>
      <c r="E25" s="382">
        <f>'Sales By Region &amp; Market'!E24</f>
        <v>2.0726139599137407E-2</v>
      </c>
      <c r="F25" s="381">
        <f>'Sales By Region &amp; Market'!F24</f>
        <v>1936841.965980992</v>
      </c>
      <c r="G25" s="381">
        <f>'Sales By Region &amp; Market'!G24</f>
        <v>46267.568168257363</v>
      </c>
      <c r="H25" s="383">
        <f>'Sales By Region &amp; Market'!H24</f>
        <v>2.4472757179926787E-2</v>
      </c>
      <c r="I25" s="61"/>
      <c r="J25" s="59" t="s">
        <v>147</v>
      </c>
      <c r="K25" s="65">
        <f>'Sales By Region &amp; Market'!C60</f>
        <v>2677349.637586711</v>
      </c>
      <c r="L25" s="381">
        <f>'Sales By Region &amp; Market'!D60</f>
        <v>29973.255089679733</v>
      </c>
      <c r="M25" s="382">
        <f>'Sales By Region &amp; Market'!E60</f>
        <v>1.1321871452750766E-2</v>
      </c>
      <c r="N25" s="381">
        <f>'Sales By Region &amp; Market'!F60</f>
        <v>6368202.3963097958</v>
      </c>
      <c r="O25" s="381">
        <f>'Sales By Region &amp; Market'!G60</f>
        <v>99017.690996422432</v>
      </c>
      <c r="P25" s="383">
        <f>'Sales By Region &amp; Market'!H60</f>
        <v>1.5794348970529001E-2</v>
      </c>
    </row>
    <row r="26" spans="2:16" x14ac:dyDescent="0.35">
      <c r="B26" s="59" t="s">
        <v>112</v>
      </c>
      <c r="C26" s="65">
        <f>'Sales By Region &amp; Market'!C25</f>
        <v>3327431.2044113604</v>
      </c>
      <c r="D26" s="381">
        <f>'Sales By Region &amp; Market'!D25</f>
        <v>127271.99988873769</v>
      </c>
      <c r="E26" s="382">
        <f>'Sales By Region &amp; Market'!E25</f>
        <v>3.9770521325586124E-2</v>
      </c>
      <c r="F26" s="381">
        <f>'Sales By Region &amp; Market'!F25</f>
        <v>7822059.1834181836</v>
      </c>
      <c r="G26" s="381">
        <f>'Sales By Region &amp; Market'!G25</f>
        <v>224298.38900535647</v>
      </c>
      <c r="H26" s="383">
        <f>'Sales By Region &amp; Market'!H25</f>
        <v>2.9521643952031103E-2</v>
      </c>
      <c r="I26" s="61"/>
      <c r="J26" s="59" t="s">
        <v>148</v>
      </c>
      <c r="K26" s="65">
        <f>'Sales By Region &amp; Market'!C61</f>
        <v>5333456.4858696004</v>
      </c>
      <c r="L26" s="381">
        <f>'Sales By Region &amp; Market'!D61</f>
        <v>-42710.976047622971</v>
      </c>
      <c r="M26" s="382">
        <f>'Sales By Region &amp; Market'!E61</f>
        <v>-7.9445025383178044E-3</v>
      </c>
      <c r="N26" s="381">
        <f>'Sales By Region &amp; Market'!F61</f>
        <v>13292430.865831636</v>
      </c>
      <c r="O26" s="381">
        <f>'Sales By Region &amp; Market'!G61</f>
        <v>29878.319941669703</v>
      </c>
      <c r="P26" s="383">
        <f>'Sales By Region &amp; Market'!H61</f>
        <v>2.2528332942159707E-3</v>
      </c>
    </row>
    <row r="27" spans="2:16" x14ac:dyDescent="0.35">
      <c r="B27" s="59" t="s">
        <v>113</v>
      </c>
      <c r="C27" s="65">
        <f>'Sales By Region &amp; Market'!C26</f>
        <v>1620239.9155495143</v>
      </c>
      <c r="D27" s="381">
        <f>'Sales By Region &amp; Market'!D26</f>
        <v>50513.401201214874</v>
      </c>
      <c r="E27" s="382">
        <f>'Sales By Region &amp; Market'!E26</f>
        <v>3.2179746433210012E-2</v>
      </c>
      <c r="F27" s="381">
        <f>'Sales By Region &amp; Market'!F26</f>
        <v>3726789.293512221</v>
      </c>
      <c r="G27" s="381">
        <f>'Sales By Region &amp; Market'!G26</f>
        <v>44850.262646426912</v>
      </c>
      <c r="H27" s="383">
        <f>'Sales By Region &amp; Market'!H26</f>
        <v>1.2181152993150065E-2</v>
      </c>
      <c r="I27" s="61"/>
      <c r="J27" s="59" t="s">
        <v>149</v>
      </c>
      <c r="K27" s="65">
        <f>'Sales By Region &amp; Market'!C62</f>
        <v>1976992.1963803861</v>
      </c>
      <c r="L27" s="381">
        <f>'Sales By Region &amp; Market'!D62</f>
        <v>109854.25823395723</v>
      </c>
      <c r="M27" s="382">
        <f>'Sales By Region &amp; Market'!E62</f>
        <v>5.8835641432583859E-2</v>
      </c>
      <c r="N27" s="381">
        <f>'Sales By Region &amp; Market'!F62</f>
        <v>4693281.5466599548</v>
      </c>
      <c r="O27" s="381">
        <f>'Sales By Region &amp; Market'!G62</f>
        <v>301422.9094532663</v>
      </c>
      <c r="P27" s="383">
        <f>'Sales By Region &amp; Market'!H62</f>
        <v>6.8632197516488691E-2</v>
      </c>
    </row>
    <row r="28" spans="2:16" ht="15" thickBot="1" x14ac:dyDescent="0.4">
      <c r="B28" s="60" t="s">
        <v>114</v>
      </c>
      <c r="C28" s="67">
        <f>'Sales By Region &amp; Market'!C27</f>
        <v>1302441.1658206363</v>
      </c>
      <c r="D28" s="64">
        <f>'Sales By Region &amp; Market'!D27</f>
        <v>47084.897179133724</v>
      </c>
      <c r="E28" s="73">
        <f>'Sales By Region &amp; Market'!E27</f>
        <v>3.750719883693826E-2</v>
      </c>
      <c r="F28" s="64">
        <f>'Sales By Region &amp; Market'!F27</f>
        <v>2970523.5199717544</v>
      </c>
      <c r="G28" s="64">
        <f>'Sales By Region &amp; Market'!G27</f>
        <v>47818.345290580299</v>
      </c>
      <c r="H28" s="74">
        <f>'Sales By Region &amp; Market'!H27</f>
        <v>1.6360988342177415E-2</v>
      </c>
      <c r="I28" s="61"/>
      <c r="J28" s="59" t="s">
        <v>150</v>
      </c>
      <c r="K28" s="65">
        <f>'Sales By Region &amp; Market'!C63</f>
        <v>5607403.3039859589</v>
      </c>
      <c r="L28" s="381">
        <f>'Sales By Region &amp; Market'!D63</f>
        <v>46224.765827848576</v>
      </c>
      <c r="M28" s="382">
        <f>'Sales By Region &amp; Market'!E63</f>
        <v>8.3120449218949989E-3</v>
      </c>
      <c r="N28" s="381">
        <f>'Sales By Region &amp; Market'!F63</f>
        <v>13087911.48003016</v>
      </c>
      <c r="O28" s="381">
        <f>'Sales By Region &amp; Market'!G63</f>
        <v>142327.31218664162</v>
      </c>
      <c r="P28" s="383">
        <f>'Sales By Region &amp; Market'!H63</f>
        <v>1.0994274985301847E-2</v>
      </c>
    </row>
    <row r="29" spans="2:16" x14ac:dyDescent="0.35">
      <c r="B29" s="61"/>
      <c r="C29" s="61"/>
      <c r="D29" s="62"/>
      <c r="E29" s="62"/>
      <c r="F29" s="61"/>
      <c r="G29" s="62"/>
      <c r="H29" s="62"/>
      <c r="I29" s="61"/>
      <c r="J29" s="59" t="s">
        <v>151</v>
      </c>
      <c r="K29" s="65">
        <f>'Sales By Region &amp; Market'!C64</f>
        <v>7336811.444500912</v>
      </c>
      <c r="L29" s="381">
        <f>'Sales By Region &amp; Market'!D64</f>
        <v>144973.3158127917</v>
      </c>
      <c r="M29" s="382">
        <f>'Sales By Region &amp; Market'!E64</f>
        <v>2.0158033762536394E-2</v>
      </c>
      <c r="N29" s="381">
        <f>'Sales By Region &amp; Market'!F64</f>
        <v>16949280.695088807</v>
      </c>
      <c r="O29" s="381">
        <f>'Sales By Region &amp; Market'!G64</f>
        <v>261951.29691946134</v>
      </c>
      <c r="P29" s="383">
        <f>'Sales By Region &amp; Market'!H64</f>
        <v>1.5697616477097782E-2</v>
      </c>
    </row>
    <row r="30" spans="2:16" ht="15" thickBot="1" x14ac:dyDescent="0.4">
      <c r="B30" s="61"/>
      <c r="C30" s="61"/>
      <c r="D30" s="62"/>
      <c r="E30" s="62"/>
      <c r="F30" s="61"/>
      <c r="G30" s="62"/>
      <c r="H30" s="62"/>
      <c r="I30" s="61"/>
      <c r="J30" s="60" t="s">
        <v>152</v>
      </c>
      <c r="K30" s="67">
        <f>'Sales By Region &amp; Market'!C65</f>
        <v>6118217.4321319666</v>
      </c>
      <c r="L30" s="64">
        <f>'Sales By Region &amp; Market'!D65</f>
        <v>-76175.612955332734</v>
      </c>
      <c r="M30" s="73">
        <f>'Sales By Region &amp; Market'!E65</f>
        <v>-1.2297510409958037E-2</v>
      </c>
      <c r="N30" s="64">
        <f>'Sales By Region &amp; Market'!F65</f>
        <v>14225312.520424783</v>
      </c>
      <c r="O30" s="64">
        <f>'Sales By Region &amp; Market'!G65</f>
        <v>-206153.10110626183</v>
      </c>
      <c r="P30" s="74">
        <f>'Sales By Region &amp; Market'!H65</f>
        <v>-1.4284973301581471E-2</v>
      </c>
    </row>
    <row r="31" spans="2:16" x14ac:dyDescent="0.35">
      <c r="D31" s="63"/>
      <c r="G31" s="63"/>
      <c r="L31" s="63"/>
      <c r="O31" s="63"/>
    </row>
    <row r="32" spans="2:16" ht="15" thickBot="1" x14ac:dyDescent="0.4">
      <c r="B32" s="61"/>
      <c r="C32" s="61"/>
      <c r="D32" s="62"/>
      <c r="E32" s="62"/>
      <c r="F32" s="61"/>
      <c r="G32" s="62"/>
      <c r="H32" s="62"/>
      <c r="I32" s="61"/>
      <c r="J32" s="61"/>
      <c r="K32" s="61"/>
      <c r="L32" s="62"/>
      <c r="M32" s="61"/>
      <c r="N32" s="61"/>
      <c r="O32" s="62"/>
      <c r="P32" s="61"/>
    </row>
    <row r="33" spans="2:16" ht="15" thickBot="1" x14ac:dyDescent="0.4">
      <c r="B33" s="483" t="s">
        <v>343</v>
      </c>
      <c r="C33" s="461" t="s">
        <v>263</v>
      </c>
      <c r="D33" s="462"/>
      <c r="E33" s="463"/>
      <c r="F33" s="477" t="s">
        <v>266</v>
      </c>
      <c r="G33" s="478"/>
      <c r="H33" s="479"/>
      <c r="I33" s="61"/>
      <c r="J33" s="483" t="s">
        <v>344</v>
      </c>
      <c r="K33" s="461" t="s">
        <v>263</v>
      </c>
      <c r="L33" s="462"/>
      <c r="M33" s="463"/>
      <c r="N33" s="477" t="s">
        <v>266</v>
      </c>
      <c r="O33" s="478"/>
      <c r="P33" s="479"/>
    </row>
    <row r="34" spans="2:16" ht="15" thickBot="1" x14ac:dyDescent="0.4">
      <c r="B34" s="484"/>
      <c r="C34" s="87" t="s">
        <v>268</v>
      </c>
      <c r="D34" s="87" t="s">
        <v>269</v>
      </c>
      <c r="E34" s="87" t="s">
        <v>270</v>
      </c>
      <c r="F34" s="87" t="s">
        <v>268</v>
      </c>
      <c r="G34" s="87" t="s">
        <v>269</v>
      </c>
      <c r="H34" s="87" t="s">
        <v>270</v>
      </c>
      <c r="I34" s="151"/>
      <c r="J34" s="486"/>
      <c r="K34" s="87" t="s">
        <v>268</v>
      </c>
      <c r="L34" s="87" t="s">
        <v>269</v>
      </c>
      <c r="M34" s="87" t="s">
        <v>270</v>
      </c>
      <c r="N34" s="87" t="s">
        <v>268</v>
      </c>
      <c r="O34" s="87" t="s">
        <v>269</v>
      </c>
      <c r="P34" s="87" t="s">
        <v>270</v>
      </c>
    </row>
    <row r="35" spans="2:16" ht="15" thickBot="1" x14ac:dyDescent="0.4">
      <c r="B35" s="57" t="s">
        <v>345</v>
      </c>
      <c r="C35" s="58">
        <f>'Sales By Region &amp; Market'!C28</f>
        <v>24961590.715699565</v>
      </c>
      <c r="D35" s="58">
        <f>'Sales By Region &amp; Market'!D28</f>
        <v>-99919.427114542574</v>
      </c>
      <c r="E35" s="69">
        <f>'Sales By Region &amp; Market'!E28</f>
        <v>-3.986967526902703E-3</v>
      </c>
      <c r="F35" s="58">
        <f>'Sales By Region &amp; Market'!F28</f>
        <v>59721071.02206789</v>
      </c>
      <c r="G35" s="58">
        <f>'Sales By Region &amp; Market'!G28</f>
        <v>510890.39947660267</v>
      </c>
      <c r="H35" s="71">
        <f>'Sales By Region &amp; Market'!H28</f>
        <v>8.6284215671126579E-3</v>
      </c>
      <c r="I35" s="151"/>
      <c r="J35" s="57" t="s">
        <v>346</v>
      </c>
      <c r="K35" s="58">
        <f>'Sales By Region &amp; Market'!C66</f>
        <v>40521129.693970367</v>
      </c>
      <c r="L35" s="58">
        <f>'Sales By Region &amp; Market'!D66</f>
        <v>-2049474.639502123</v>
      </c>
      <c r="M35" s="69">
        <f>'Sales By Region &amp; Market'!E66</f>
        <v>-4.8142953843167746E-2</v>
      </c>
      <c r="N35" s="58">
        <f>'Sales By Region &amp; Market'!F66</f>
        <v>105758105.80661331</v>
      </c>
      <c r="O35" s="58">
        <f>'Sales By Region &amp; Market'!G66</f>
        <v>-1771580.7166293859</v>
      </c>
      <c r="P35" s="71">
        <f>'Sales By Region &amp; Market'!H66</f>
        <v>-1.6475270912711684E-2</v>
      </c>
    </row>
    <row r="36" spans="2:16" x14ac:dyDescent="0.35">
      <c r="B36" s="59" t="s">
        <v>116</v>
      </c>
      <c r="C36" s="65">
        <f>'Sales By Region &amp; Market'!C29</f>
        <v>990089.24770995404</v>
      </c>
      <c r="D36" s="381">
        <f>'Sales By Region &amp; Market'!D29</f>
        <v>22284.691490972531</v>
      </c>
      <c r="E36" s="382">
        <f>'Sales By Region &amp; Market'!E29</f>
        <v>2.3026024570533491E-2</v>
      </c>
      <c r="F36" s="381">
        <f>'Sales By Region &amp; Market'!F29</f>
        <v>2422481.5935622002</v>
      </c>
      <c r="G36" s="381">
        <f>'Sales By Region &amp; Market'!G29</f>
        <v>84663.045848231763</v>
      </c>
      <c r="H36" s="383">
        <f>'Sales By Region &amp; Market'!H29</f>
        <v>3.6214549641168416E-2</v>
      </c>
      <c r="I36" s="61"/>
      <c r="J36" s="59" t="s">
        <v>154</v>
      </c>
      <c r="K36" s="65">
        <f>'Sales By Region &amp; Market'!C67</f>
        <v>18075348.421553042</v>
      </c>
      <c r="L36" s="381">
        <f>'Sales By Region &amp; Market'!D67</f>
        <v>-1253511.7964793406</v>
      </c>
      <c r="M36" s="382">
        <f>'Sales By Region &amp; Market'!E67</f>
        <v>-6.485182169768644E-2</v>
      </c>
      <c r="N36" s="381">
        <f>'Sales By Region &amp; Market'!F67</f>
        <v>46183563.92246186</v>
      </c>
      <c r="O36" s="381">
        <f>'Sales By Region &amp; Market'!G67</f>
        <v>-294878.57530342042</v>
      </c>
      <c r="P36" s="383">
        <f>'Sales By Region &amp; Market'!H67</f>
        <v>-6.3444160229250025E-3</v>
      </c>
    </row>
    <row r="37" spans="2:16" x14ac:dyDescent="0.35">
      <c r="B37" s="59" t="s">
        <v>117</v>
      </c>
      <c r="C37" s="65">
        <f>'Sales By Region &amp; Market'!C30</f>
        <v>2475923.3502233229</v>
      </c>
      <c r="D37" s="381">
        <f>'Sales By Region &amp; Market'!D30</f>
        <v>-86269.470105541404</v>
      </c>
      <c r="E37" s="382">
        <f>'Sales By Region &amp; Market'!E30</f>
        <v>-3.3670170886853271E-2</v>
      </c>
      <c r="F37" s="381">
        <f>'Sales By Region &amp; Market'!F30</f>
        <v>5889390.248414862</v>
      </c>
      <c r="G37" s="381">
        <f>'Sales By Region &amp; Market'!G30</f>
        <v>-76688.297698361799</v>
      </c>
      <c r="H37" s="383">
        <f>'Sales By Region &amp; Market'!H30</f>
        <v>-1.2854054318195765E-2</v>
      </c>
      <c r="I37" s="61"/>
      <c r="J37" s="59" t="s">
        <v>155</v>
      </c>
      <c r="K37" s="65">
        <f>'Sales By Region &amp; Market'!C68</f>
        <v>3621102.8016816271</v>
      </c>
      <c r="L37" s="381">
        <f>'Sales By Region &amp; Market'!D68</f>
        <v>-15676.345784015488</v>
      </c>
      <c r="M37" s="382">
        <f>'Sales By Region &amp; Market'!E68</f>
        <v>-4.3105025486466072E-3</v>
      </c>
      <c r="N37" s="381">
        <f>'Sales By Region &amp; Market'!F68</f>
        <v>9393063.5974798426</v>
      </c>
      <c r="O37" s="381">
        <f>'Sales By Region &amp; Market'!G68</f>
        <v>-274146.67391801253</v>
      </c>
      <c r="P37" s="383">
        <f>'Sales By Region &amp; Market'!H68</f>
        <v>-2.8358406015965513E-2</v>
      </c>
    </row>
    <row r="38" spans="2:16" x14ac:dyDescent="0.35">
      <c r="B38" s="59" t="s">
        <v>118</v>
      </c>
      <c r="C38" s="65">
        <f>'Sales By Region &amp; Market'!C31</f>
        <v>3764475.9566173088</v>
      </c>
      <c r="D38" s="381">
        <f>'Sales By Region &amp; Market'!D31</f>
        <v>-269820.30665207142</v>
      </c>
      <c r="E38" s="382">
        <f>'Sales By Region &amp; Market'!E31</f>
        <v>-6.6881629172521398E-2</v>
      </c>
      <c r="F38" s="381">
        <f>'Sales By Region &amp; Market'!F31</f>
        <v>9458190.1652331278</v>
      </c>
      <c r="G38" s="381">
        <f>'Sales By Region &amp; Market'!G31</f>
        <v>-324100.04965282418</v>
      </c>
      <c r="H38" s="383">
        <f>'Sales By Region &amp; Market'!H31</f>
        <v>-3.3131305914399591E-2</v>
      </c>
      <c r="I38" s="61"/>
      <c r="J38" s="59" t="s">
        <v>156</v>
      </c>
      <c r="K38" s="65">
        <f>'Sales By Region &amp; Market'!C69</f>
        <v>3907651.2823217753</v>
      </c>
      <c r="L38" s="381">
        <f>'Sales By Region &amp; Market'!D69</f>
        <v>-309573.53837916441</v>
      </c>
      <c r="M38" s="382">
        <f>'Sales By Region &amp; Market'!E69</f>
        <v>-7.3406932649066253E-2</v>
      </c>
      <c r="N38" s="381">
        <f>'Sales By Region &amp; Market'!F69</f>
        <v>10007241.558720108</v>
      </c>
      <c r="O38" s="381">
        <f>'Sales By Region &amp; Market'!G69</f>
        <v>-180540.18004031107</v>
      </c>
      <c r="P38" s="383">
        <f>'Sales By Region &amp; Market'!H69</f>
        <v>-1.7721245377041027E-2</v>
      </c>
    </row>
    <row r="39" spans="2:16" ht="15" thickBot="1" x14ac:dyDescent="0.4">
      <c r="B39" s="59" t="s">
        <v>119</v>
      </c>
      <c r="C39" s="65">
        <f>'Sales By Region &amp; Market'!C32</f>
        <v>1413448.451633862</v>
      </c>
      <c r="D39" s="381">
        <f>'Sales By Region &amp; Market'!D32</f>
        <v>-56347.590200690087</v>
      </c>
      <c r="E39" s="382">
        <f>'Sales By Region &amp; Market'!E32</f>
        <v>-3.8337013161607675E-2</v>
      </c>
      <c r="F39" s="381">
        <f>'Sales By Region &amp; Market'!F32</f>
        <v>3428005.8907596385</v>
      </c>
      <c r="G39" s="381">
        <f>'Sales By Region &amp; Market'!G32</f>
        <v>-51034.501267511863</v>
      </c>
      <c r="H39" s="383">
        <f>'Sales By Region &amp; Market'!H32</f>
        <v>-1.4669131575611092E-2</v>
      </c>
      <c r="I39" s="61"/>
      <c r="J39" s="60" t="s">
        <v>157</v>
      </c>
      <c r="K39" s="67">
        <f>'Sales By Region &amp; Market'!C70</f>
        <v>4913171.5918032825</v>
      </c>
      <c r="L39" s="64">
        <f>'Sales By Region &amp; Market'!D70</f>
        <v>-128545.60179243889</v>
      </c>
      <c r="M39" s="73">
        <f>'Sales By Region &amp; Market'!E70</f>
        <v>-2.5496392767869823E-2</v>
      </c>
      <c r="N39" s="64">
        <f>'Sales By Region &amp; Market'!F70</f>
        <v>14103437.981910981</v>
      </c>
      <c r="O39" s="64">
        <f>'Sales By Region &amp; Market'!G70</f>
        <v>-425524.54755371436</v>
      </c>
      <c r="P39" s="74">
        <f>'Sales By Region &amp; Market'!H70</f>
        <v>-2.9288020165978937E-2</v>
      </c>
    </row>
    <row r="40" spans="2:16" x14ac:dyDescent="0.35">
      <c r="B40" s="59" t="s">
        <v>120</v>
      </c>
      <c r="C40" s="65">
        <f>'Sales By Region &amp; Market'!C33</f>
        <v>3079501.3570284001</v>
      </c>
      <c r="D40" s="381">
        <f>'Sales By Region &amp; Market'!D33</f>
        <v>122753.34254313447</v>
      </c>
      <c r="E40" s="382">
        <f>'Sales By Region &amp; Market'!E33</f>
        <v>4.1516335494861015E-2</v>
      </c>
      <c r="F40" s="381">
        <f>'Sales By Region &amp; Market'!F33</f>
        <v>7601672.0442413501</v>
      </c>
      <c r="G40" s="381">
        <f>'Sales By Region &amp; Market'!G33</f>
        <v>305549.74697055388</v>
      </c>
      <c r="H40" s="383">
        <f>'Sales By Region &amp; Market'!H33</f>
        <v>4.1878375186343644E-2</v>
      </c>
      <c r="I40" s="61"/>
      <c r="J40" s="61"/>
      <c r="K40" s="61"/>
      <c r="L40" s="62"/>
      <c r="M40" s="61"/>
      <c r="N40" s="61"/>
      <c r="O40" s="62"/>
      <c r="P40" s="61"/>
    </row>
    <row r="41" spans="2:16" ht="15" thickBot="1" x14ac:dyDescent="0.4">
      <c r="B41" s="60" t="s">
        <v>121</v>
      </c>
      <c r="C41" s="67">
        <f>'Sales By Region &amp; Market'!C34</f>
        <v>998293.39438652247</v>
      </c>
      <c r="D41" s="64">
        <f>'Sales By Region &amp; Market'!D34</f>
        <v>6345.2824170648819</v>
      </c>
      <c r="E41" s="73">
        <f>'Sales By Region &amp; Market'!E34</f>
        <v>6.3967886429731474E-3</v>
      </c>
      <c r="F41" s="64">
        <f>'Sales By Region &amp; Market'!F34</f>
        <v>2301477.6808923469</v>
      </c>
      <c r="G41" s="64">
        <f>'Sales By Region &amp; Market'!G34</f>
        <v>44959.618927614763</v>
      </c>
      <c r="H41" s="74">
        <f>'Sales By Region &amp; Market'!H34</f>
        <v>1.9924333727011599E-2</v>
      </c>
      <c r="I41" s="61"/>
      <c r="J41" s="61"/>
      <c r="K41" s="61"/>
      <c r="L41" s="62"/>
      <c r="M41" s="61"/>
      <c r="N41" s="61"/>
      <c r="O41" s="62"/>
      <c r="P41" s="61"/>
    </row>
    <row r="42" spans="2:16" x14ac:dyDescent="0.35">
      <c r="B42" s="61"/>
      <c r="C42" s="61"/>
      <c r="D42" s="62"/>
      <c r="E42" s="62"/>
      <c r="F42" s="61"/>
      <c r="G42" s="62"/>
      <c r="H42" s="62"/>
      <c r="I42" s="61"/>
      <c r="J42" s="61"/>
      <c r="K42" s="61"/>
      <c r="L42" s="62"/>
      <c r="M42" s="61"/>
      <c r="N42" s="61"/>
      <c r="O42" s="62"/>
      <c r="P42" s="61"/>
    </row>
    <row r="43" spans="2:16" ht="15" thickBot="1" x14ac:dyDescent="0.4">
      <c r="B43" s="61"/>
      <c r="C43" s="61"/>
      <c r="D43" s="62"/>
      <c r="E43" s="62"/>
      <c r="F43" s="61"/>
      <c r="G43" s="62"/>
      <c r="H43" s="62"/>
      <c r="I43" s="61"/>
      <c r="J43" s="61"/>
      <c r="K43" s="61"/>
      <c r="L43" s="62"/>
      <c r="M43" s="61"/>
      <c r="N43" s="61"/>
      <c r="O43" s="62"/>
      <c r="P43" s="61"/>
    </row>
    <row r="44" spans="2:16" ht="15" thickBot="1" x14ac:dyDescent="0.4">
      <c r="B44" s="485" t="s">
        <v>347</v>
      </c>
      <c r="C44" s="461" t="s">
        <v>263</v>
      </c>
      <c r="D44" s="462"/>
      <c r="E44" s="463"/>
      <c r="F44" s="477" t="s">
        <v>266</v>
      </c>
      <c r="G44" s="478"/>
      <c r="H44" s="479"/>
      <c r="I44" s="61"/>
      <c r="J44" s="485" t="s">
        <v>348</v>
      </c>
      <c r="K44" s="461" t="s">
        <v>263</v>
      </c>
      <c r="L44" s="462"/>
      <c r="M44" s="463"/>
      <c r="N44" s="477" t="s">
        <v>266</v>
      </c>
      <c r="O44" s="478"/>
      <c r="P44" s="479"/>
    </row>
    <row r="45" spans="2:16" ht="15" thickBot="1" x14ac:dyDescent="0.4">
      <c r="B45" s="485"/>
      <c r="C45" s="87" t="s">
        <v>268</v>
      </c>
      <c r="D45" s="87" t="s">
        <v>269</v>
      </c>
      <c r="E45" s="87" t="s">
        <v>270</v>
      </c>
      <c r="F45" s="87" t="s">
        <v>268</v>
      </c>
      <c r="G45" s="87" t="s">
        <v>269</v>
      </c>
      <c r="H45" s="87" t="s">
        <v>270</v>
      </c>
      <c r="I45" s="151"/>
      <c r="J45" s="485"/>
      <c r="K45" s="87" t="s">
        <v>268</v>
      </c>
      <c r="L45" s="87" t="s">
        <v>269</v>
      </c>
      <c r="M45" s="87" t="s">
        <v>270</v>
      </c>
      <c r="N45" s="87" t="s">
        <v>268</v>
      </c>
      <c r="O45" s="87" t="s">
        <v>269</v>
      </c>
      <c r="P45" s="87" t="s">
        <v>270</v>
      </c>
    </row>
    <row r="46" spans="2:16" ht="15" thickBot="1" x14ac:dyDescent="0.4">
      <c r="B46" s="57" t="s">
        <v>349</v>
      </c>
      <c r="C46" s="58">
        <f>'Sales By Region &amp; Market'!C35</f>
        <v>48540352.256478205</v>
      </c>
      <c r="D46" s="58">
        <f>'Sales By Region &amp; Market'!D35</f>
        <v>953917.4771637544</v>
      </c>
      <c r="E46" s="69">
        <f>'Sales By Region &amp; Market'!E35</f>
        <v>2.0045995914331805E-2</v>
      </c>
      <c r="F46" s="58">
        <f>'Sales By Region &amp; Market'!F35</f>
        <v>114211364.82642202</v>
      </c>
      <c r="G46" s="58">
        <f>'Sales By Region &amp; Market'!G35</f>
        <v>1778179.9830325842</v>
      </c>
      <c r="H46" s="69">
        <f>'Sales By Region &amp; Market'!H35</f>
        <v>1.5815437279566961E-2</v>
      </c>
      <c r="I46" s="61"/>
      <c r="J46" s="57" t="s">
        <v>350</v>
      </c>
      <c r="K46" s="58">
        <f>'Sales By Region &amp; Market'!C71</f>
        <v>50583368.106490396</v>
      </c>
      <c r="L46" s="58">
        <f>'Sales By Region &amp; Market'!D71</f>
        <v>-1785531.2079526633</v>
      </c>
      <c r="M46" s="69">
        <f>'Sales By Region &amp; Market'!E71</f>
        <v>-3.4095259425477815E-2</v>
      </c>
      <c r="N46" s="58">
        <f>'Sales By Region &amp; Market'!F71</f>
        <v>120395999.94016455</v>
      </c>
      <c r="O46" s="58">
        <f>'Sales By Region &amp; Market'!G71</f>
        <v>-4929308.0152198821</v>
      </c>
      <c r="P46" s="71">
        <f>'Sales By Region &amp; Market'!H71</f>
        <v>-3.9332103751739483E-2</v>
      </c>
    </row>
    <row r="47" spans="2:16" x14ac:dyDescent="0.35">
      <c r="B47" s="59" t="s">
        <v>123</v>
      </c>
      <c r="C47" s="75">
        <f>'Sales By Region &amp; Market'!C36</f>
        <v>8930202.9036385752</v>
      </c>
      <c r="D47" s="84">
        <f>'Sales By Region &amp; Market'!D36</f>
        <v>95609.650571268052</v>
      </c>
      <c r="E47" s="86">
        <f>'Sales By Region &amp; Market'!E36</f>
        <v>1.0822190431695661E-2</v>
      </c>
      <c r="F47" s="84">
        <f>'Sales By Region &amp; Market'!F36</f>
        <v>21955675.725827083</v>
      </c>
      <c r="G47" s="84">
        <f>'Sales By Region &amp; Market'!G36</f>
        <v>-237229.34315645322</v>
      </c>
      <c r="H47" s="85">
        <f>'Sales By Region &amp; Market'!H36</f>
        <v>-1.0689422696986223E-2</v>
      </c>
      <c r="I47" s="61"/>
      <c r="J47" s="59" t="s">
        <v>159</v>
      </c>
      <c r="K47" s="65">
        <f>'Sales By Region &amp; Market'!C72</f>
        <v>1165893.5053859293</v>
      </c>
      <c r="L47" s="381">
        <f>'Sales By Region &amp; Market'!D72</f>
        <v>14793.925941291265</v>
      </c>
      <c r="M47" s="382">
        <f>'Sales By Region &amp; Market'!E72</f>
        <v>1.2851994914661314E-2</v>
      </c>
      <c r="N47" s="381">
        <f>'Sales By Region &amp; Market'!F72</f>
        <v>2751973.8619107394</v>
      </c>
      <c r="O47" s="381">
        <f>'Sales By Region &amp; Market'!G72</f>
        <v>-66076.197852197569</v>
      </c>
      <c r="P47" s="383">
        <f>'Sales By Region &amp; Market'!H72</f>
        <v>-2.3447489026421377E-2</v>
      </c>
    </row>
    <row r="48" spans="2:16" x14ac:dyDescent="0.35">
      <c r="B48" s="59" t="s">
        <v>124</v>
      </c>
      <c r="C48" s="65">
        <f>'Sales By Region &amp; Market'!C37</f>
        <v>3945045.3815920353</v>
      </c>
      <c r="D48" s="381">
        <f>'Sales By Region &amp; Market'!D37</f>
        <v>43301.056595031638</v>
      </c>
      <c r="E48" s="382">
        <f>'Sales By Region &amp; Market'!E37</f>
        <v>1.1097871359129841E-2</v>
      </c>
      <c r="F48" s="381">
        <f>'Sales By Region &amp; Market'!F37</f>
        <v>9297335.3921645302</v>
      </c>
      <c r="G48" s="381">
        <f>'Sales By Region &amp; Market'!G37</f>
        <v>32355.140190534294</v>
      </c>
      <c r="H48" s="383">
        <f>'Sales By Region &amp; Market'!H37</f>
        <v>3.4921974262860098E-3</v>
      </c>
      <c r="I48" s="61"/>
      <c r="J48" s="59" t="s">
        <v>160</v>
      </c>
      <c r="K48" s="65">
        <f>'Sales By Region &amp; Market'!C73</f>
        <v>5853788.7721994435</v>
      </c>
      <c r="L48" s="381">
        <f>'Sales By Region &amp; Market'!D73</f>
        <v>-496161.68336796295</v>
      </c>
      <c r="M48" s="382">
        <f>'Sales By Region &amp; Market'!E73</f>
        <v>-7.813630780897611E-2</v>
      </c>
      <c r="N48" s="381">
        <f>'Sales By Region &amp; Market'!F73</f>
        <v>14196898.865789762</v>
      </c>
      <c r="O48" s="381">
        <f>'Sales By Region &amp; Market'!G73</f>
        <v>-755283.71057331935</v>
      </c>
      <c r="P48" s="383">
        <f>'Sales By Region &amp; Market'!H73</f>
        <v>-5.0513275016270703E-2</v>
      </c>
    </row>
    <row r="49" spans="2:16" x14ac:dyDescent="0.35">
      <c r="B49" s="59" t="s">
        <v>125</v>
      </c>
      <c r="C49" s="65">
        <f>'Sales By Region &amp; Market'!C38</f>
        <v>1617789.0761305701</v>
      </c>
      <c r="D49" s="381">
        <f>'Sales By Region &amp; Market'!D38</f>
        <v>71561.639255632181</v>
      </c>
      <c r="E49" s="382">
        <f>'Sales By Region &amp; Market'!E38</f>
        <v>4.6281444468651109E-2</v>
      </c>
      <c r="F49" s="381">
        <f>'Sales By Region &amp; Market'!F38</f>
        <v>3832578.150683349</v>
      </c>
      <c r="G49" s="381">
        <f>'Sales By Region &amp; Market'!G38</f>
        <v>176503.26230545482</v>
      </c>
      <c r="H49" s="383">
        <f>'Sales By Region &amp; Market'!H38</f>
        <v>4.827670868190688E-2</v>
      </c>
      <c r="I49" s="61"/>
      <c r="J49" s="59" t="s">
        <v>161</v>
      </c>
      <c r="K49" s="65">
        <f>'Sales By Region &amp; Market'!C74</f>
        <v>2756890.7776152538</v>
      </c>
      <c r="L49" s="381">
        <f>'Sales By Region &amp; Market'!D74</f>
        <v>-227144.97775905486</v>
      </c>
      <c r="M49" s="382">
        <f>'Sales By Region &amp; Market'!E74</f>
        <v>-7.6120059000620938E-2</v>
      </c>
      <c r="N49" s="381">
        <f>'Sales By Region &amp; Market'!F74</f>
        <v>6495935.1998109147</v>
      </c>
      <c r="O49" s="381">
        <f>'Sales By Region &amp; Market'!G74</f>
        <v>-166131.36064316798</v>
      </c>
      <c r="P49" s="383">
        <f>'Sales By Region &amp; Market'!H74</f>
        <v>-2.4936910962331266E-2</v>
      </c>
    </row>
    <row r="50" spans="2:16" x14ac:dyDescent="0.35">
      <c r="B50" s="59" t="s">
        <v>126</v>
      </c>
      <c r="C50" s="65">
        <f>'Sales By Region &amp; Market'!C39</f>
        <v>1541450.5688980978</v>
      </c>
      <c r="D50" s="381">
        <f>'Sales By Region &amp; Market'!D39</f>
        <v>-16318.583617248805</v>
      </c>
      <c r="E50" s="382">
        <f>'Sales By Region &amp; Market'!E39</f>
        <v>-1.0475610966425295E-2</v>
      </c>
      <c r="F50" s="381">
        <f>'Sales By Region &amp; Market'!F39</f>
        <v>3715025.8832024215</v>
      </c>
      <c r="G50" s="381">
        <f>'Sales By Region &amp; Market'!G39</f>
        <v>81255.654221160337</v>
      </c>
      <c r="H50" s="383">
        <f>'Sales By Region &amp; Market'!H39</f>
        <v>2.2361252666198605E-2</v>
      </c>
      <c r="I50" s="61"/>
      <c r="J50" s="59" t="s">
        <v>162</v>
      </c>
      <c r="K50" s="65">
        <f>'Sales By Region &amp; Market'!C75</f>
        <v>7707615.4939329876</v>
      </c>
      <c r="L50" s="381">
        <f>'Sales By Region &amp; Market'!D75</f>
        <v>-627256.83967508096</v>
      </c>
      <c r="M50" s="382">
        <f>'Sales By Region &amp; Market'!E75</f>
        <v>-7.5256922310116395E-2</v>
      </c>
      <c r="N50" s="381">
        <f>'Sales By Region &amp; Market'!F75</f>
        <v>18273122.263657548</v>
      </c>
      <c r="O50" s="381">
        <f>'Sales By Region &amp; Market'!G75</f>
        <v>-553935.39478394762</v>
      </c>
      <c r="P50" s="383">
        <f>'Sales By Region &amp; Market'!H75</f>
        <v>-2.9422302987189258E-2</v>
      </c>
    </row>
    <row r="51" spans="2:16" x14ac:dyDescent="0.35">
      <c r="B51" s="59" t="s">
        <v>127</v>
      </c>
      <c r="C51" s="65">
        <f>'Sales By Region &amp; Market'!C40</f>
        <v>1106839.5592703084</v>
      </c>
      <c r="D51" s="381">
        <f>'Sales By Region &amp; Market'!D40</f>
        <v>12032.720179694938</v>
      </c>
      <c r="E51" s="382">
        <f>'Sales By Region &amp; Market'!E40</f>
        <v>1.0990724345209384E-2</v>
      </c>
      <c r="F51" s="381">
        <f>'Sales By Region &amp; Market'!F40</f>
        <v>2664232.4561437471</v>
      </c>
      <c r="G51" s="381">
        <f>'Sales By Region &amp; Market'!G40</f>
        <v>98025.960736245848</v>
      </c>
      <c r="H51" s="383">
        <f>'Sales By Region &amp; Market'!H40</f>
        <v>3.8198781318523549E-2</v>
      </c>
      <c r="I51" s="61"/>
      <c r="J51" s="59" t="s">
        <v>163</v>
      </c>
      <c r="K51" s="65">
        <f>'Sales By Region &amp; Market'!C76</f>
        <v>4795630.2312408937</v>
      </c>
      <c r="L51" s="381">
        <f>'Sales By Region &amp; Market'!D76</f>
        <v>-96116.342543917708</v>
      </c>
      <c r="M51" s="382">
        <f>'Sales By Region &amp; Market'!E76</f>
        <v>-1.9648675804059729E-2</v>
      </c>
      <c r="N51" s="381">
        <f>'Sales By Region &amp; Market'!F76</f>
        <v>11541913.715874679</v>
      </c>
      <c r="O51" s="381">
        <f>'Sales By Region &amp; Market'!G76</f>
        <v>-611668.45719486848</v>
      </c>
      <c r="P51" s="383">
        <f>'Sales By Region &amp; Market'!H76</f>
        <v>-5.0328244667669331E-2</v>
      </c>
    </row>
    <row r="52" spans="2:16" x14ac:dyDescent="0.35">
      <c r="B52" s="59" t="s">
        <v>128</v>
      </c>
      <c r="C52" s="65">
        <f>'Sales By Region &amp; Market'!C41</f>
        <v>2775228.0924129849</v>
      </c>
      <c r="D52" s="381">
        <f>'Sales By Region &amp; Market'!D41</f>
        <v>33370.555560130626</v>
      </c>
      <c r="E52" s="382">
        <f>'Sales By Region &amp; Market'!E41</f>
        <v>1.217078389799707E-2</v>
      </c>
      <c r="F52" s="381">
        <f>'Sales By Region &amp; Market'!F41</f>
        <v>6638316.1300072121</v>
      </c>
      <c r="G52" s="381">
        <f>'Sales By Region &amp; Market'!G41</f>
        <v>146780.96717752609</v>
      </c>
      <c r="H52" s="383">
        <f>'Sales By Region &amp; Market'!H41</f>
        <v>2.261113334454214E-2</v>
      </c>
      <c r="I52" s="61"/>
      <c r="J52" s="59" t="s">
        <v>164</v>
      </c>
      <c r="K52" s="65">
        <f>'Sales By Region &amp; Market'!C77</f>
        <v>2654899.4306976674</v>
      </c>
      <c r="L52" s="381">
        <f>'Sales By Region &amp; Market'!D77</f>
        <v>-20374.331309285946</v>
      </c>
      <c r="M52" s="382">
        <f>'Sales By Region &amp; Market'!E77</f>
        <v>-7.6157930446719606E-3</v>
      </c>
      <c r="N52" s="381">
        <f>'Sales By Region &amp; Market'!F77</f>
        <v>6434642.2642465569</v>
      </c>
      <c r="O52" s="381">
        <f>'Sales By Region &amp; Market'!G77</f>
        <v>-549882.81632554065</v>
      </c>
      <c r="P52" s="383">
        <f>'Sales By Region &amp; Market'!H77</f>
        <v>-7.8728733876992557E-2</v>
      </c>
    </row>
    <row r="53" spans="2:16" x14ac:dyDescent="0.35">
      <c r="B53" s="59" t="s">
        <v>129</v>
      </c>
      <c r="C53" s="65">
        <f>'Sales By Region &amp; Market'!C42</f>
        <v>4788012.9270889759</v>
      </c>
      <c r="D53" s="381">
        <f>'Sales By Region &amp; Market'!D42</f>
        <v>103378.00322152674</v>
      </c>
      <c r="E53" s="382">
        <f>'Sales By Region &amp; Market'!E42</f>
        <v>2.2067462011785104E-2</v>
      </c>
      <c r="F53" s="381">
        <f>'Sales By Region &amp; Market'!F42</f>
        <v>11181667.893027673</v>
      </c>
      <c r="G53" s="381">
        <f>'Sales By Region &amp; Market'!G42</f>
        <v>132191.64897498116</v>
      </c>
      <c r="H53" s="383">
        <f>'Sales By Region &amp; Market'!H42</f>
        <v>1.196361221611137E-2</v>
      </c>
      <c r="I53" s="61"/>
      <c r="J53" s="59" t="s">
        <v>165</v>
      </c>
      <c r="K53" s="65">
        <f>'Sales By Region &amp; Market'!C78</f>
        <v>4732723.5777774006</v>
      </c>
      <c r="L53" s="381">
        <f>'Sales By Region &amp; Market'!D78</f>
        <v>-172200.26646731608</v>
      </c>
      <c r="M53" s="382">
        <f>'Sales By Region &amp; Market'!E78</f>
        <v>-3.5107633051096286E-2</v>
      </c>
      <c r="N53" s="381">
        <f>'Sales By Region &amp; Market'!F78</f>
        <v>11647312.873154353</v>
      </c>
      <c r="O53" s="381">
        <f>'Sales By Region &amp; Market'!G78</f>
        <v>-922831.16683450714</v>
      </c>
      <c r="P53" s="383">
        <f>'Sales By Region &amp; Market'!H78</f>
        <v>-7.3414526030787228E-2</v>
      </c>
    </row>
    <row r="54" spans="2:16" x14ac:dyDescent="0.35">
      <c r="B54" s="59" t="s">
        <v>130</v>
      </c>
      <c r="C54" s="65">
        <f>'Sales By Region &amp; Market'!C43</f>
        <v>3914167.1195236389</v>
      </c>
      <c r="D54" s="381">
        <f>'Sales By Region &amp; Market'!D43</f>
        <v>42049.748142656405</v>
      </c>
      <c r="E54" s="382">
        <f>'Sales By Region &amp; Market'!E43</f>
        <v>1.0859626429056166E-2</v>
      </c>
      <c r="F54" s="381">
        <f>'Sales By Region &amp; Market'!F43</f>
        <v>9136996.6850467473</v>
      </c>
      <c r="G54" s="381">
        <f>'Sales By Region &amp; Market'!G43</f>
        <v>70727.490726858377</v>
      </c>
      <c r="H54" s="383">
        <f>'Sales By Region &amp; Market'!H43</f>
        <v>7.8011681774428094E-3</v>
      </c>
      <c r="I54" s="61"/>
      <c r="J54" s="59" t="s">
        <v>166</v>
      </c>
      <c r="K54" s="65">
        <f>'Sales By Region &amp; Market'!C79</f>
        <v>1244213.5106095038</v>
      </c>
      <c r="L54" s="381">
        <f>'Sales By Region &amp; Market'!D79</f>
        <v>11577.330193578033</v>
      </c>
      <c r="M54" s="382">
        <f>'Sales By Region &amp; Market'!E79</f>
        <v>9.3923335835165243E-3</v>
      </c>
      <c r="N54" s="381">
        <f>'Sales By Region &amp; Market'!F79</f>
        <v>2810146.0892815306</v>
      </c>
      <c r="O54" s="381">
        <f>'Sales By Region &amp; Market'!G79</f>
        <v>-125800.47407525452</v>
      </c>
      <c r="P54" s="383">
        <f>'Sales By Region &amp; Market'!H79</f>
        <v>-4.2848352774997989E-2</v>
      </c>
    </row>
    <row r="55" spans="2:16" ht="15" thickBot="1" x14ac:dyDescent="0.4">
      <c r="B55" s="60" t="s">
        <v>131</v>
      </c>
      <c r="C55" s="67">
        <f>'Sales By Region &amp; Market'!C44</f>
        <v>3176948.2281169477</v>
      </c>
      <c r="D55" s="64">
        <f>'Sales By Region &amp; Market'!D44</f>
        <v>110656.31011517486</v>
      </c>
      <c r="E55" s="73">
        <f>'Sales By Region &amp; Market'!E44</f>
        <v>3.6087989361197829E-2</v>
      </c>
      <c r="F55" s="64">
        <f>'Sales By Region &amp; Market'!F44</f>
        <v>7272111.3304055324</v>
      </c>
      <c r="G55" s="64">
        <f>'Sales By Region &amp; Market'!G44</f>
        <v>268696.93474609125</v>
      </c>
      <c r="H55" s="74">
        <f>'Sales By Region &amp; Market'!H44</f>
        <v>3.8366562303185081E-2</v>
      </c>
      <c r="I55" s="61"/>
      <c r="J55" s="60" t="s">
        <v>167</v>
      </c>
      <c r="K55" s="67">
        <f>'Sales By Region &amp; Market'!C80</f>
        <v>5476579.3959082747</v>
      </c>
      <c r="L55" s="64">
        <f>'Sales By Region &amp; Market'!D80</f>
        <v>35809.534619833343</v>
      </c>
      <c r="M55" s="73">
        <f>'Sales By Region &amp; Market'!E80</f>
        <v>6.5817036068041308E-3</v>
      </c>
      <c r="N55" s="64">
        <f>'Sales By Region &amp; Market'!F80</f>
        <v>12571064.010155553</v>
      </c>
      <c r="O55" s="64">
        <f>'Sales By Region &amp; Market'!G80</f>
        <v>55689.917120942846</v>
      </c>
      <c r="P55" s="74">
        <f>'Sales By Region &amp; Market'!H80</f>
        <v>4.4497205362752108E-3</v>
      </c>
    </row>
  </sheetData>
  <mergeCells count="26">
    <mergeCell ref="N44:P44"/>
    <mergeCell ref="B33:B34"/>
    <mergeCell ref="C33:E33"/>
    <mergeCell ref="F33:H33"/>
    <mergeCell ref="J33:J34"/>
    <mergeCell ref="K33:M33"/>
    <mergeCell ref="N33:P33"/>
    <mergeCell ref="B44:B45"/>
    <mergeCell ref="C44:E44"/>
    <mergeCell ref="F44:H44"/>
    <mergeCell ref="J44:J45"/>
    <mergeCell ref="K44:M44"/>
    <mergeCell ref="N20:P20"/>
    <mergeCell ref="B2:P2"/>
    <mergeCell ref="B3:P3"/>
    <mergeCell ref="B4:B5"/>
    <mergeCell ref="C4:E4"/>
    <mergeCell ref="F4:H4"/>
    <mergeCell ref="J4:J5"/>
    <mergeCell ref="K4:M4"/>
    <mergeCell ref="N4:P4"/>
    <mergeCell ref="B20:B21"/>
    <mergeCell ref="C20:E20"/>
    <mergeCell ref="F20:H20"/>
    <mergeCell ref="J20:J21"/>
    <mergeCell ref="K20:M20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24" operator="lessThan">
      <formula>0</formula>
    </cfRule>
  </conditionalFormatting>
  <conditionalFormatting sqref="K4:M4">
    <cfRule type="cellIs" dxfId="68" priority="23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0AD9-83BA-4E38-80AD-AE3DB95D16F0}">
  <sheetPr>
    <tabColor theme="0" tint="-0.14999847407452621"/>
  </sheetPr>
  <dimension ref="B2:Q156"/>
  <sheetViews>
    <sheetView showGridLines="0" zoomScale="65" zoomScaleNormal="60" workbookViewId="0">
      <selection activeCell="K45" sqref="K45"/>
    </sheetView>
  </sheetViews>
  <sheetFormatPr defaultColWidth="13.1796875" defaultRowHeight="14.5" x14ac:dyDescent="0.25"/>
  <cols>
    <col min="1" max="1" width="3.81640625" style="10" customWidth="1"/>
    <col min="2" max="2" width="40" style="10" bestFit="1" customWidth="1"/>
    <col min="3" max="3" width="16.453125" style="10" bestFit="1" customWidth="1"/>
    <col min="4" max="4" width="16" style="10" bestFit="1" customWidth="1"/>
    <col min="5" max="5" width="12.453125" style="10" bestFit="1" customWidth="1"/>
    <col min="6" max="6" width="18.81640625" style="10" bestFit="1" customWidth="1"/>
    <col min="7" max="7" width="16.54296875" style="10" customWidth="1"/>
    <col min="8" max="8" width="16.08984375" style="10" bestFit="1" customWidth="1"/>
    <col min="9" max="9" width="3.81640625" style="10" customWidth="1"/>
    <col min="10" max="10" width="54.453125" style="10" bestFit="1" customWidth="1"/>
    <col min="11" max="11" width="17.54296875" style="10" customWidth="1"/>
    <col min="12" max="12" width="16" style="10" bestFit="1" customWidth="1"/>
    <col min="13" max="13" width="17.453125" style="10" bestFit="1" customWidth="1"/>
    <col min="14" max="14" width="18.81640625" style="10" bestFit="1" customWidth="1"/>
    <col min="15" max="15" width="16" style="10" bestFit="1" customWidth="1"/>
    <col min="16" max="16" width="16.08984375" style="10" bestFit="1" customWidth="1"/>
    <col min="17" max="16384" width="13.1796875" style="10"/>
  </cols>
  <sheetData>
    <row r="2" spans="2:17" ht="23.5" x14ac:dyDescent="0.25">
      <c r="B2" s="487" t="s">
        <v>250</v>
      </c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</row>
    <row r="3" spans="2:17" ht="15" customHeight="1" thickBot="1" x14ac:dyDescent="0.3">
      <c r="B3" s="488" t="str">
        <f>'HOME PAGE'!H5</f>
        <v>4 WEEKS ENDING 11-30-2025</v>
      </c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</row>
    <row r="4" spans="2:17" ht="15" customHeight="1" thickBot="1" x14ac:dyDescent="0.3">
      <c r="B4" s="489" t="s">
        <v>413</v>
      </c>
      <c r="C4" s="461" t="s">
        <v>263</v>
      </c>
      <c r="D4" s="462"/>
      <c r="E4" s="463"/>
      <c r="F4" s="485" t="s">
        <v>266</v>
      </c>
      <c r="G4" s="485"/>
      <c r="H4" s="485"/>
      <c r="I4" s="398"/>
      <c r="J4" s="490" t="s">
        <v>414</v>
      </c>
      <c r="K4" s="461" t="s">
        <v>263</v>
      </c>
      <c r="L4" s="462"/>
      <c r="M4" s="463"/>
      <c r="N4" s="477" t="s">
        <v>266</v>
      </c>
      <c r="O4" s="478"/>
      <c r="P4" s="479"/>
    </row>
    <row r="5" spans="2:17" ht="15.75" customHeight="1" thickBot="1" x14ac:dyDescent="0.3">
      <c r="B5" s="489"/>
      <c r="C5" s="56" t="s">
        <v>268</v>
      </c>
      <c r="D5" s="56" t="s">
        <v>269</v>
      </c>
      <c r="E5" s="56" t="s">
        <v>270</v>
      </c>
      <c r="F5" s="56" t="s">
        <v>268</v>
      </c>
      <c r="G5" s="56" t="s">
        <v>269</v>
      </c>
      <c r="H5" s="56" t="s">
        <v>270</v>
      </c>
      <c r="I5" s="406"/>
      <c r="J5" s="491"/>
      <c r="K5" s="56" t="s">
        <v>268</v>
      </c>
      <c r="L5" s="56" t="s">
        <v>269</v>
      </c>
      <c r="M5" s="56" t="s">
        <v>270</v>
      </c>
      <c r="N5" s="56" t="s">
        <v>268</v>
      </c>
      <c r="O5" s="56" t="s">
        <v>269</v>
      </c>
      <c r="P5" s="56" t="s">
        <v>270</v>
      </c>
    </row>
    <row r="6" spans="2:17" ht="15" customHeight="1" thickBot="1" x14ac:dyDescent="0.3">
      <c r="B6" s="385" t="s">
        <v>415</v>
      </c>
      <c r="C6" s="386">
        <f>'DMI SR Data'!C71</f>
        <v>16026929.087535745</v>
      </c>
      <c r="D6" s="386">
        <f>'DMI SR Data'!D71</f>
        <v>334533.959569484</v>
      </c>
      <c r="E6" s="69">
        <f>'DMI SR Data'!E71</f>
        <v>2.1318221778222565E-2</v>
      </c>
      <c r="F6" s="386">
        <f>'DMI SR Data'!F71</f>
        <v>37558850.355319738</v>
      </c>
      <c r="G6" s="386">
        <f>'DMI SR Data'!G71</f>
        <v>585719.53630208224</v>
      </c>
      <c r="H6" s="71">
        <f>'DMI SR Data'!H71</f>
        <v>1.5841761931635206E-2</v>
      </c>
      <c r="I6" s="398"/>
      <c r="J6" s="385" t="s">
        <v>414</v>
      </c>
      <c r="K6" s="386">
        <f>'DMI SR Data'!C65</f>
        <v>54443918.629966065</v>
      </c>
      <c r="L6" s="386">
        <f>'DMI SR Data'!D65</f>
        <v>675147.08642506599</v>
      </c>
      <c r="M6" s="69">
        <f>'DMI SR Data'!E65</f>
        <v>1.2556490822527791E-2</v>
      </c>
      <c r="N6" s="386">
        <f>'DMI SR Data'!F65</f>
        <v>129575737.98153222</v>
      </c>
      <c r="O6" s="386">
        <f>'DMI SR Data'!G65</f>
        <v>70785.076536759734</v>
      </c>
      <c r="P6" s="71">
        <f>'DMI SR Data'!H65</f>
        <v>5.4658200284191062E-4</v>
      </c>
    </row>
    <row r="7" spans="2:17" ht="15" customHeight="1" x14ac:dyDescent="0.25">
      <c r="B7" s="387" t="s">
        <v>416</v>
      </c>
      <c r="C7" s="388">
        <f>'DMI SR Data'!C72</f>
        <v>13774669.452702021</v>
      </c>
      <c r="D7" s="388">
        <f>'DMI SR Data'!D72</f>
        <v>239230.82071768865</v>
      </c>
      <c r="E7" s="382">
        <f>'DMI SR Data'!E72</f>
        <v>1.767440474018955E-2</v>
      </c>
      <c r="F7" s="388">
        <f>'DMI SR Data'!F72</f>
        <v>32738410.549603272</v>
      </c>
      <c r="G7" s="388">
        <f>'DMI SR Data'!G72</f>
        <v>638097.21653422341</v>
      </c>
      <c r="H7" s="383">
        <f>'DMI SR Data'!H72</f>
        <v>1.9878223926146833E-2</v>
      </c>
      <c r="I7" s="398"/>
      <c r="J7" s="387" t="s">
        <v>417</v>
      </c>
      <c r="K7" s="389">
        <f>'DMI SR Data'!C66</f>
        <v>16735351.669770794</v>
      </c>
      <c r="L7" s="388">
        <f>'DMI SR Data'!D66</f>
        <v>355201.07836532034</v>
      </c>
      <c r="M7" s="382">
        <f>'DMI SR Data'!E66</f>
        <v>2.1684848157115928E-2</v>
      </c>
      <c r="N7" s="388">
        <f>'DMI SR Data'!F66</f>
        <v>38645909.035638765</v>
      </c>
      <c r="O7" s="388">
        <f>'DMI SR Data'!G66</f>
        <v>405782.35017325729</v>
      </c>
      <c r="P7" s="383">
        <f>'DMI SR Data'!H66</f>
        <v>1.0611427977499066E-2</v>
      </c>
    </row>
    <row r="8" spans="2:17" ht="15" customHeight="1" thickBot="1" x14ac:dyDescent="0.3">
      <c r="B8" s="390" t="s">
        <v>418</v>
      </c>
      <c r="C8" s="391">
        <f>'DMI SR Data'!C73</f>
        <v>2252259.6348337177</v>
      </c>
      <c r="D8" s="391">
        <f>'DMI SR Data'!D73</f>
        <v>95303.13885180885</v>
      </c>
      <c r="E8" s="70">
        <f>'DMI SR Data'!E73</f>
        <v>4.4184080221063571E-2</v>
      </c>
      <c r="F8" s="391">
        <f>'DMI SR Data'!F73</f>
        <v>5150046.1002447782</v>
      </c>
      <c r="G8" s="391">
        <f>'DMI SR Data'!G73</f>
        <v>277228.61429616995</v>
      </c>
      <c r="H8" s="72">
        <f>'DMI SR Data'!H73</f>
        <v>5.6892878728906651E-2</v>
      </c>
      <c r="I8" s="398"/>
      <c r="J8" s="387" t="s">
        <v>419</v>
      </c>
      <c r="K8" s="389">
        <f>'DMI SR Data'!C67</f>
        <v>10264311.25725482</v>
      </c>
      <c r="L8" s="388">
        <f>'DMI SR Data'!D67</f>
        <v>-69389.784419542179</v>
      </c>
      <c r="M8" s="382">
        <f>'DMI SR Data'!E67</f>
        <v>-6.7149014800895572E-3</v>
      </c>
      <c r="N8" s="388">
        <f>'DMI SR Data'!F67</f>
        <v>25144867.919115208</v>
      </c>
      <c r="O8" s="388">
        <f>'DMI SR Data'!G67</f>
        <v>-37809.731129929423</v>
      </c>
      <c r="P8" s="383">
        <f>'DMI SR Data'!H67</f>
        <v>-1.501418223076106E-3</v>
      </c>
    </row>
    <row r="9" spans="2:17" ht="15" customHeight="1" thickBot="1" x14ac:dyDescent="0.3">
      <c r="B9" s="384"/>
      <c r="C9" s="384"/>
      <c r="D9" s="384"/>
      <c r="E9" s="384"/>
      <c r="F9" s="384"/>
      <c r="G9" s="384"/>
      <c r="H9" s="384"/>
      <c r="I9" s="398"/>
      <c r="J9" s="387" t="s">
        <v>420</v>
      </c>
      <c r="K9" s="389">
        <f>'DMI SR Data'!C68</f>
        <v>19304159.981465384</v>
      </c>
      <c r="L9" s="388">
        <f>'DMI SR Data'!D68</f>
        <v>251394.2289727442</v>
      </c>
      <c r="M9" s="382">
        <f>'DMI SR Data'!E68</f>
        <v>1.3194631805088704E-2</v>
      </c>
      <c r="N9" s="388">
        <f>'DMI SR Data'!F68</f>
        <v>46396631.123509035</v>
      </c>
      <c r="O9" s="388">
        <f>'DMI SR Data'!G68</f>
        <v>-205513.04059883207</v>
      </c>
      <c r="P9" s="383">
        <f>'DMI SR Data'!H68</f>
        <v>-4.409948174811976E-3</v>
      </c>
    </row>
    <row r="10" spans="2:17" ht="15" customHeight="1" thickBot="1" x14ac:dyDescent="0.3">
      <c r="B10" s="490" t="s">
        <v>421</v>
      </c>
      <c r="C10" s="461" t="s">
        <v>263</v>
      </c>
      <c r="D10" s="462"/>
      <c r="E10" s="463"/>
      <c r="F10" s="485" t="s">
        <v>266</v>
      </c>
      <c r="G10" s="485"/>
      <c r="H10" s="485"/>
      <c r="I10" s="398"/>
      <c r="J10" s="387" t="s">
        <v>422</v>
      </c>
      <c r="K10" s="389">
        <f>'DMI SR Data'!C69</f>
        <v>1366202.2734551772</v>
      </c>
      <c r="L10" s="388">
        <f>'DMI SR Data'!D69</f>
        <v>30779.78604738228</v>
      </c>
      <c r="M10" s="382">
        <f>'DMI SR Data'!E69</f>
        <v>2.3048725281786517E-2</v>
      </c>
      <c r="N10" s="388">
        <f>'DMI SR Data'!F69</f>
        <v>3168815.5272273738</v>
      </c>
      <c r="O10" s="388">
        <f>'DMI SR Data'!G69</f>
        <v>31672.458011682611</v>
      </c>
      <c r="P10" s="383">
        <f>'DMI SR Data'!H69</f>
        <v>1.0095955878608035E-2</v>
      </c>
    </row>
    <row r="11" spans="2:17" ht="15" customHeight="1" thickBot="1" x14ac:dyDescent="0.3">
      <c r="B11" s="491"/>
      <c r="C11" s="56" t="s">
        <v>268</v>
      </c>
      <c r="D11" s="56" t="s">
        <v>269</v>
      </c>
      <c r="E11" s="56" t="s">
        <v>270</v>
      </c>
      <c r="F11" s="56" t="s">
        <v>268</v>
      </c>
      <c r="G11" s="56" t="s">
        <v>269</v>
      </c>
      <c r="H11" s="56" t="s">
        <v>270</v>
      </c>
      <c r="I11" s="398"/>
      <c r="J11" s="390" t="s">
        <v>469</v>
      </c>
      <c r="K11" s="392">
        <f>'DMI SR Data'!C70</f>
        <v>6773893.4480198845</v>
      </c>
      <c r="L11" s="393">
        <f>'DMI SR Data'!D70</f>
        <v>107161.77745917812</v>
      </c>
      <c r="M11" s="73">
        <f>'DMI SR Data'!E70</f>
        <v>1.6074109886916339E-2</v>
      </c>
      <c r="N11" s="393">
        <f>'DMI SR Data'!F70</f>
        <v>16265747.492986439</v>
      </c>
      <c r="O11" s="393">
        <f>'DMI SR Data'!G70</f>
        <v>-77113.842974798754</v>
      </c>
      <c r="P11" s="74">
        <f>'DMI SR Data'!H70</f>
        <v>-4.718503167197261E-3</v>
      </c>
    </row>
    <row r="12" spans="2:17" ht="15" thickBot="1" x14ac:dyDescent="0.3">
      <c r="B12" s="385" t="s">
        <v>423</v>
      </c>
      <c r="C12" s="386">
        <f>'DMI SR Data'!C18</f>
        <v>49732478.587766573</v>
      </c>
      <c r="D12" s="386">
        <f>'DMI SR Data'!D18</f>
        <v>481878.36007016897</v>
      </c>
      <c r="E12" s="69">
        <f>'DMI SR Data'!E18</f>
        <v>9.7842129403974548E-3</v>
      </c>
      <c r="F12" s="386">
        <f>'DMI SR Data'!F18</f>
        <v>117832677.03526352</v>
      </c>
      <c r="G12" s="386">
        <f>'DMI SR Data'!G18</f>
        <v>1224274.3615251631</v>
      </c>
      <c r="H12" s="71">
        <f>'DMI SR Data'!H18</f>
        <v>1.0499023513344845E-2</v>
      </c>
      <c r="I12" s="398"/>
    </row>
    <row r="13" spans="2:17" ht="15" thickBot="1" x14ac:dyDescent="0.3">
      <c r="B13" s="387" t="s">
        <v>424</v>
      </c>
      <c r="C13" s="389">
        <f>'DMI SR Data'!C19</f>
        <v>4310122.2630743617</v>
      </c>
      <c r="D13" s="388">
        <f>'DMI SR Data'!D19</f>
        <v>193963.43171700509</v>
      </c>
      <c r="E13" s="382">
        <f>'DMI SR Data'!E19</f>
        <v>4.7122436150755419E-2</v>
      </c>
      <c r="F13" s="388">
        <f>'DMI SR Data'!F19</f>
        <v>10326164.477341546</v>
      </c>
      <c r="G13" s="388">
        <f>'DMI SR Data'!G19</f>
        <v>382014.4721054025</v>
      </c>
      <c r="H13" s="383">
        <f>'DMI SR Data'!H19</f>
        <v>3.8416000553516474E-2</v>
      </c>
      <c r="I13" s="398"/>
      <c r="J13" s="490" t="s">
        <v>425</v>
      </c>
      <c r="K13" s="477" t="s">
        <v>263</v>
      </c>
      <c r="L13" s="478"/>
      <c r="M13" s="479"/>
      <c r="N13" s="477" t="s">
        <v>266</v>
      </c>
      <c r="O13" s="478"/>
      <c r="P13" s="479"/>
    </row>
    <row r="14" spans="2:17" ht="15" customHeight="1" thickBot="1" x14ac:dyDescent="0.3">
      <c r="B14" s="387" t="s">
        <v>426</v>
      </c>
      <c r="C14" s="389">
        <f>'DMI SR Data'!C20</f>
        <v>4441680.1194049129</v>
      </c>
      <c r="D14" s="388">
        <f>'DMI SR Data'!D20</f>
        <v>144092.32524477132</v>
      </c>
      <c r="E14" s="382">
        <f>'DMI SR Data'!E20</f>
        <v>3.3528651919705721E-2</v>
      </c>
      <c r="F14" s="388">
        <f>'DMI SR Data'!F20</f>
        <v>10152099.147703208</v>
      </c>
      <c r="G14" s="388">
        <f>'DMI SR Data'!G20</f>
        <v>155597.62739397399</v>
      </c>
      <c r="H14" s="383">
        <f>'DMI SR Data'!H20</f>
        <v>1.556520819587298E-2</v>
      </c>
      <c r="I14" s="398"/>
      <c r="J14" s="491"/>
      <c r="K14" s="56" t="s">
        <v>268</v>
      </c>
      <c r="L14" s="56" t="s">
        <v>269</v>
      </c>
      <c r="M14" s="56" t="s">
        <v>270</v>
      </c>
      <c r="N14" s="56" t="s">
        <v>268</v>
      </c>
      <c r="O14" s="56" t="s">
        <v>269</v>
      </c>
      <c r="P14" s="56" t="s">
        <v>270</v>
      </c>
    </row>
    <row r="15" spans="2:17" ht="15" customHeight="1" thickBot="1" x14ac:dyDescent="0.3">
      <c r="B15" s="387" t="s">
        <v>427</v>
      </c>
      <c r="C15" s="389">
        <f>'DMI SR Data'!C21</f>
        <v>27535708.136893552</v>
      </c>
      <c r="D15" s="388">
        <f>'DMI SR Data'!D21</f>
        <v>712336.93926773593</v>
      </c>
      <c r="E15" s="382">
        <f>'DMI SR Data'!E21</f>
        <v>2.6556577621040644E-2</v>
      </c>
      <c r="F15" s="388">
        <f>'DMI SR Data'!F21</f>
        <v>65474900.235805951</v>
      </c>
      <c r="G15" s="388">
        <f>'DMI SR Data'!G21</f>
        <v>1944568.3384506702</v>
      </c>
      <c r="H15" s="383">
        <f>'DMI SR Data'!H21</f>
        <v>3.0608502747828729E-2</v>
      </c>
      <c r="I15" s="398"/>
      <c r="J15" s="394" t="s">
        <v>428</v>
      </c>
      <c r="K15" s="386">
        <f>'DMI SR Data'!C62</f>
        <v>6180210.5265806047</v>
      </c>
      <c r="L15" s="386">
        <f>'DMI SR Data'!D62</f>
        <v>-13354.980984984897</v>
      </c>
      <c r="M15" s="69">
        <f>'DMI SR Data'!E62</f>
        <v>-2.1562670110894066E-3</v>
      </c>
      <c r="N15" s="386">
        <f>'DMI SR Data'!F62</f>
        <v>14828886.223930363</v>
      </c>
      <c r="O15" s="386">
        <f>'DMI SR Data'!G62</f>
        <v>-787909.4280911684</v>
      </c>
      <c r="P15" s="71">
        <f>'DMI SR Data'!H62</f>
        <v>-5.0452695011679732E-2</v>
      </c>
    </row>
    <row r="16" spans="2:17" ht="15" customHeight="1" x14ac:dyDescent="0.25">
      <c r="B16" s="387" t="s">
        <v>429</v>
      </c>
      <c r="C16" s="389">
        <f>'DMI SR Data'!C22</f>
        <v>8086465.0057142219</v>
      </c>
      <c r="D16" s="388">
        <f>'DMI SR Data'!D22</f>
        <v>-513627.66205582675</v>
      </c>
      <c r="E16" s="382">
        <f>'DMI SR Data'!E22</f>
        <v>-5.9723503210693571E-2</v>
      </c>
      <c r="F16" s="388">
        <f>'DMI SR Data'!F22</f>
        <v>19508920.194749869</v>
      </c>
      <c r="G16" s="388">
        <f>'DMI SR Data'!G22</f>
        <v>-840554.65125450119</v>
      </c>
      <c r="H16" s="383">
        <f>'DMI SR Data'!H22</f>
        <v>-4.1305962813067115E-2</v>
      </c>
      <c r="I16" s="398"/>
      <c r="J16" s="395" t="s">
        <v>430</v>
      </c>
      <c r="K16" s="389">
        <f>'DMI SR Data'!C63</f>
        <v>2589172.0151162436</v>
      </c>
      <c r="L16" s="388">
        <f>'DMI SR Data'!D63</f>
        <v>32977.274647324812</v>
      </c>
      <c r="M16" s="382">
        <f>'DMI SR Data'!E63</f>
        <v>1.2900924223510187E-2</v>
      </c>
      <c r="N16" s="388">
        <f>'DMI SR Data'!F63</f>
        <v>6099210.1638106052</v>
      </c>
      <c r="O16" s="388">
        <f>'DMI SR Data'!G63</f>
        <v>-176410.43721142877</v>
      </c>
      <c r="P16" s="383">
        <f>'DMI SR Data'!H63</f>
        <v>-2.8110436947494714E-2</v>
      </c>
      <c r="Q16" s="407"/>
    </row>
    <row r="17" spans="2:17" ht="15" customHeight="1" thickBot="1" x14ac:dyDescent="0.3">
      <c r="B17" s="387" t="s">
        <v>431</v>
      </c>
      <c r="C17" s="389">
        <f>'DMI SR Data'!C23</f>
        <v>1544006.9655542523</v>
      </c>
      <c r="D17" s="388">
        <f>'DMI SR Data'!D23</f>
        <v>-20712.567292809486</v>
      </c>
      <c r="E17" s="382">
        <f>'DMI SR Data'!E23</f>
        <v>-1.3237239555080039E-2</v>
      </c>
      <c r="F17" s="388">
        <f>'DMI SR Data'!F23</f>
        <v>3534685.5337166041</v>
      </c>
      <c r="G17" s="388">
        <f>'DMI SR Data'!G23</f>
        <v>-250428.35732769966</v>
      </c>
      <c r="H17" s="383">
        <f>'DMI SR Data'!H23</f>
        <v>-6.6161379693282382E-2</v>
      </c>
      <c r="I17" s="398"/>
      <c r="J17" s="396" t="s">
        <v>432</v>
      </c>
      <c r="K17" s="397">
        <f>'DMI SR Data'!C64</f>
        <v>3591038.5114643578</v>
      </c>
      <c r="L17" s="391">
        <f>'DMI SR Data'!D64</f>
        <v>-46332.25563231064</v>
      </c>
      <c r="M17" s="70">
        <f>'DMI SR Data'!E64</f>
        <v>-1.273784241392934E-2</v>
      </c>
      <c r="N17" s="391">
        <f>'DMI SR Data'!F64</f>
        <v>8734412.8873733673</v>
      </c>
      <c r="O17" s="391">
        <f>'DMI SR Data'!G64</f>
        <v>-606762.16362612695</v>
      </c>
      <c r="P17" s="72">
        <f>'DMI SR Data'!H64</f>
        <v>-6.4955657110954593E-2</v>
      </c>
    </row>
    <row r="18" spans="2:17" ht="15" customHeight="1" x14ac:dyDescent="0.25">
      <c r="B18" s="387" t="s">
        <v>433</v>
      </c>
      <c r="C18" s="389">
        <f>'DMI SR Data'!C24</f>
        <v>912262.71854910289</v>
      </c>
      <c r="D18" s="388">
        <f>'DMI SR Data'!D24</f>
        <v>10210.055061698076</v>
      </c>
      <c r="E18" s="382">
        <f>'DMI SR Data'!E24</f>
        <v>1.1318690665160523E-2</v>
      </c>
      <c r="F18" s="388">
        <f>'DMI SR Data'!F24</f>
        <v>2144671.0672256281</v>
      </c>
      <c r="G18" s="388">
        <f>'DMI SR Data'!G24</f>
        <v>1798.6298786359839</v>
      </c>
      <c r="H18" s="383">
        <f>'DMI SR Data'!H24</f>
        <v>8.3935461919646434E-4</v>
      </c>
      <c r="I18" s="398"/>
      <c r="J18" s="398"/>
      <c r="K18" s="399"/>
      <c r="L18" s="399"/>
      <c r="M18" s="43"/>
      <c r="N18" s="399"/>
      <c r="O18" s="399"/>
      <c r="P18" s="43"/>
    </row>
    <row r="19" spans="2:17" ht="15" customHeight="1" thickBot="1" x14ac:dyDescent="0.3">
      <c r="B19" s="390" t="s">
        <v>434</v>
      </c>
      <c r="C19" s="392">
        <f>'DMI SR Data'!C25</f>
        <v>2897751.7874836782</v>
      </c>
      <c r="D19" s="393">
        <f>'DMI SR Data'!D25</f>
        <v>-21958.673475311138</v>
      </c>
      <c r="E19" s="73">
        <f>'DMI SR Data'!E25</f>
        <v>-7.5208394013489728E-3</v>
      </c>
      <c r="F19" s="393">
        <f>'DMI SR Data'!F25</f>
        <v>6702160.3700940004</v>
      </c>
      <c r="G19" s="393">
        <f>'DMI SR Data'!G25</f>
        <v>-121430.47219366487</v>
      </c>
      <c r="H19" s="74">
        <f>'DMI SR Data'!H25</f>
        <v>-1.77956848527797E-2</v>
      </c>
      <c r="I19" s="398"/>
    </row>
    <row r="20" spans="2:17" ht="15" customHeight="1" thickBot="1" x14ac:dyDescent="0.3">
      <c r="B20" s="398"/>
      <c r="C20" s="384"/>
      <c r="D20" s="384"/>
      <c r="E20" s="384"/>
      <c r="F20" s="384"/>
      <c r="G20" s="384"/>
      <c r="H20" s="384"/>
      <c r="I20" s="398"/>
      <c r="J20" s="490" t="s">
        <v>435</v>
      </c>
      <c r="K20" s="477" t="s">
        <v>263</v>
      </c>
      <c r="L20" s="478"/>
      <c r="M20" s="479"/>
      <c r="N20" s="477" t="s">
        <v>266</v>
      </c>
      <c r="O20" s="478"/>
      <c r="P20" s="479"/>
    </row>
    <row r="21" spans="2:17" ht="15" customHeight="1" thickBot="1" x14ac:dyDescent="0.3">
      <c r="B21" s="489" t="s">
        <v>436</v>
      </c>
      <c r="C21" s="461" t="s">
        <v>263</v>
      </c>
      <c r="D21" s="462"/>
      <c r="E21" s="463"/>
      <c r="F21" s="485" t="s">
        <v>266</v>
      </c>
      <c r="G21" s="485"/>
      <c r="H21" s="485"/>
      <c r="I21" s="398"/>
      <c r="J21" s="491"/>
      <c r="K21" s="56" t="s">
        <v>268</v>
      </c>
      <c r="L21" s="56" t="s">
        <v>269</v>
      </c>
      <c r="M21" s="56" t="s">
        <v>270</v>
      </c>
      <c r="N21" s="56" t="s">
        <v>268</v>
      </c>
      <c r="O21" s="56" t="s">
        <v>269</v>
      </c>
      <c r="P21" s="56" t="s">
        <v>270</v>
      </c>
    </row>
    <row r="22" spans="2:17" ht="15" thickBot="1" x14ac:dyDescent="0.3">
      <c r="B22" s="489"/>
      <c r="C22" s="56" t="s">
        <v>268</v>
      </c>
      <c r="D22" s="56" t="s">
        <v>269</v>
      </c>
      <c r="E22" s="56" t="s">
        <v>270</v>
      </c>
      <c r="F22" s="56" t="s">
        <v>268</v>
      </c>
      <c r="G22" s="56" t="s">
        <v>269</v>
      </c>
      <c r="H22" s="56" t="s">
        <v>270</v>
      </c>
      <c r="I22" s="398"/>
      <c r="J22" s="385" t="s">
        <v>437</v>
      </c>
      <c r="K22" s="386">
        <f>'DMI SR Data'!C40</f>
        <v>17821038.23788983</v>
      </c>
      <c r="L22" s="386">
        <f>'DMI SR Data'!D40</f>
        <v>144620.45380692929</v>
      </c>
      <c r="M22" s="69">
        <f>'DMI SR Data'!E40</f>
        <v>8.1815476174791364E-3</v>
      </c>
      <c r="N22" s="386">
        <f>'DMI SR Data'!F40</f>
        <v>42678337.59950152</v>
      </c>
      <c r="O22" s="386">
        <f>'DMI SR Data'!G40</f>
        <v>-418663.56477589905</v>
      </c>
      <c r="P22" s="71">
        <f>'DMI SR Data'!H40</f>
        <v>-9.7144477217807959E-3</v>
      </c>
    </row>
    <row r="23" spans="2:17" ht="15" customHeight="1" thickBot="1" x14ac:dyDescent="0.3">
      <c r="B23" s="385" t="s">
        <v>438</v>
      </c>
      <c r="C23" s="386">
        <f>'DMI SR Data'!C9</f>
        <v>64804163.541382805</v>
      </c>
      <c r="D23" s="386">
        <f>'DMI SR Data'!D9</f>
        <v>1467421.0031336769</v>
      </c>
      <c r="E23" s="69">
        <f>'DMI SR Data'!E9</f>
        <v>2.3168558159546961E-2</v>
      </c>
      <c r="F23" s="386">
        <f>'DMI SR Data'!F9</f>
        <v>151217537.55202007</v>
      </c>
      <c r="G23" s="386">
        <f>'DMI SR Data'!G9</f>
        <v>2972005.8624614477</v>
      </c>
      <c r="H23" s="71">
        <f>'DMI SR Data'!H9</f>
        <v>2.0047861332408542E-2</v>
      </c>
      <c r="I23" s="398"/>
      <c r="J23" s="387" t="s">
        <v>439</v>
      </c>
      <c r="K23" s="389">
        <f>'DMI SR Data'!C41</f>
        <v>4828104.1938265748</v>
      </c>
      <c r="L23" s="388">
        <f>'DMI SR Data'!D41</f>
        <v>46905.490076763555</v>
      </c>
      <c r="M23" s="382">
        <f>'DMI SR Data'!E41</f>
        <v>9.8104038303148521E-3</v>
      </c>
      <c r="N23" s="388">
        <f>'DMI SR Data'!F41</f>
        <v>11886998.688101547</v>
      </c>
      <c r="O23" s="388">
        <f>'DMI SR Data'!G41</f>
        <v>-73050.512223768979</v>
      </c>
      <c r="P23" s="383">
        <f>'DMI SR Data'!H41</f>
        <v>-6.1078772336306099E-3</v>
      </c>
    </row>
    <row r="24" spans="2:17" ht="15" customHeight="1" x14ac:dyDescent="0.25">
      <c r="B24" s="387" t="s">
        <v>440</v>
      </c>
      <c r="C24" s="389">
        <f>'DMI SR Data'!C10</f>
        <v>5444234.6031713029</v>
      </c>
      <c r="D24" s="388">
        <f>'DMI SR Data'!D10</f>
        <v>223010.34764847066</v>
      </c>
      <c r="E24" s="382">
        <f>'DMI SR Data'!E10</f>
        <v>4.2712271439514969E-2</v>
      </c>
      <c r="F24" s="388">
        <f>'DMI SR Data'!F10</f>
        <v>12592969.517308168</v>
      </c>
      <c r="G24" s="388">
        <f>'DMI SR Data'!G10</f>
        <v>536970.51778203435</v>
      </c>
      <c r="H24" s="383">
        <f>'DMI SR Data'!H10</f>
        <v>4.4539694952126341E-2</v>
      </c>
      <c r="I24" s="398"/>
      <c r="J24" s="387" t="s">
        <v>441</v>
      </c>
      <c r="K24" s="389">
        <f>'DMI SR Data'!C42</f>
        <v>8098329.9546323838</v>
      </c>
      <c r="L24" s="388">
        <f>'DMI SR Data'!D42</f>
        <v>62676.264512387104</v>
      </c>
      <c r="M24" s="382">
        <f>'DMI SR Data'!E42</f>
        <v>7.7997717334992766E-3</v>
      </c>
      <c r="N24" s="388">
        <f>'DMI SR Data'!F42</f>
        <v>19581350.688737322</v>
      </c>
      <c r="O24" s="388">
        <f>'DMI SR Data'!G42</f>
        <v>-307443.4972894676</v>
      </c>
      <c r="P24" s="383">
        <f>'DMI SR Data'!H42</f>
        <v>-1.5458126541701924E-2</v>
      </c>
    </row>
    <row r="25" spans="2:17" ht="15" customHeight="1" x14ac:dyDescent="0.25">
      <c r="B25" s="387" t="s">
        <v>442</v>
      </c>
      <c r="C25" s="389">
        <f>'DMI SR Data'!C11</f>
        <v>12207830.020011811</v>
      </c>
      <c r="D25" s="388">
        <f>'DMI SR Data'!D11</f>
        <v>260655.55921145715</v>
      </c>
      <c r="E25" s="382">
        <f>'DMI SR Data'!E11</f>
        <v>2.1817339327109445E-2</v>
      </c>
      <c r="F25" s="388">
        <f>'DMI SR Data'!F11</f>
        <v>28680297.847490534</v>
      </c>
      <c r="G25" s="388">
        <f>'DMI SR Data'!G11</f>
        <v>676304.28111192212</v>
      </c>
      <c r="H25" s="383">
        <f>'DMI SR Data'!H11</f>
        <v>2.4150279834512175E-2</v>
      </c>
      <c r="I25" s="398"/>
      <c r="J25" s="387" t="s">
        <v>443</v>
      </c>
      <c r="K25" s="389">
        <f>'DMI SR Data'!C43</f>
        <v>2906907.66985108</v>
      </c>
      <c r="L25" s="388">
        <f>'DMI SR Data'!D43</f>
        <v>4503.9017143249512</v>
      </c>
      <c r="M25" s="382">
        <f>'DMI SR Data'!E43</f>
        <v>1.551783305882456E-3</v>
      </c>
      <c r="N25" s="388">
        <f>'DMI SR Data'!F43</f>
        <v>6390235.1449455479</v>
      </c>
      <c r="O25" s="388">
        <f>'DMI SR Data'!G43</f>
        <v>-39562.091126261279</v>
      </c>
      <c r="P25" s="383">
        <f>'DMI SR Data'!H43</f>
        <v>-6.1529298162489431E-3</v>
      </c>
    </row>
    <row r="26" spans="2:17" ht="15" customHeight="1" x14ac:dyDescent="0.25">
      <c r="B26" s="387" t="s">
        <v>444</v>
      </c>
      <c r="C26" s="389">
        <f>'DMI SR Data'!C12</f>
        <v>5072822.7650270099</v>
      </c>
      <c r="D26" s="388">
        <f>'DMI SR Data'!D12</f>
        <v>64699.342316944152</v>
      </c>
      <c r="E26" s="382">
        <f>'DMI SR Data'!E12</f>
        <v>1.2918879359792843E-2</v>
      </c>
      <c r="F26" s="388">
        <f>'DMI SR Data'!F12</f>
        <v>11982443.187681928</v>
      </c>
      <c r="G26" s="388">
        <f>'DMI SR Data'!G12</f>
        <v>379301.34563747421</v>
      </c>
      <c r="H26" s="383">
        <f>'DMI SR Data'!H12</f>
        <v>3.2689537954544386E-2</v>
      </c>
      <c r="I26" s="398"/>
      <c r="J26" s="387" t="s">
        <v>445</v>
      </c>
      <c r="K26" s="389">
        <f>'DMI SR Data'!C44</f>
        <v>1147935.627885449</v>
      </c>
      <c r="L26" s="388">
        <f>'DMI SR Data'!D44</f>
        <v>8899.8314891250338</v>
      </c>
      <c r="M26" s="382">
        <f>'DMI SR Data'!E44</f>
        <v>7.8134783097092101E-3</v>
      </c>
      <c r="N26" s="388">
        <f>'DMI SR Data'!F44</f>
        <v>2834543.146686092</v>
      </c>
      <c r="O26" s="388">
        <f>'DMI SR Data'!G44</f>
        <v>3788.497200156562</v>
      </c>
      <c r="P26" s="383">
        <f>'DMI SR Data'!H44</f>
        <v>1.3383347090305238E-3</v>
      </c>
    </row>
    <row r="27" spans="2:17" ht="15" customHeight="1" thickBot="1" x14ac:dyDescent="0.3">
      <c r="B27" s="387" t="s">
        <v>149</v>
      </c>
      <c r="C27" s="389">
        <f>'DMI SR Data'!C13</f>
        <v>2689669.4469837979</v>
      </c>
      <c r="D27" s="388">
        <f>'DMI SR Data'!D13</f>
        <v>128828.52331508975</v>
      </c>
      <c r="E27" s="382">
        <f>'DMI SR Data'!E13</f>
        <v>5.030711674605997E-2</v>
      </c>
      <c r="F27" s="388">
        <f>'DMI SR Data'!F13</f>
        <v>6322366.6037718961</v>
      </c>
      <c r="G27" s="388">
        <f>'DMI SR Data'!G13</f>
        <v>348371.12608011346</v>
      </c>
      <c r="H27" s="383">
        <f>'DMI SR Data'!H13</f>
        <v>5.8314594877248924E-2</v>
      </c>
      <c r="I27" s="398"/>
      <c r="J27" s="390" t="s">
        <v>446</v>
      </c>
      <c r="K27" s="392">
        <f>'DMI SR Data'!C45</f>
        <v>839760.79169432505</v>
      </c>
      <c r="L27" s="393">
        <f>'DMI SR Data'!D45</f>
        <v>21634.966014327249</v>
      </c>
      <c r="M27" s="73">
        <f>'DMI SR Data'!E45</f>
        <v>2.6444545979641965E-2</v>
      </c>
      <c r="N27" s="393">
        <f>'DMI SR Data'!F45</f>
        <v>2008811.1896051634</v>
      </c>
      <c r="O27" s="393">
        <f>'DMI SR Data'!G45</f>
        <v>21205.297237597872</v>
      </c>
      <c r="P27" s="74">
        <f>'DMI SR Data'!H45</f>
        <v>1.0668763520487894E-2</v>
      </c>
    </row>
    <row r="28" spans="2:17" ht="15" customHeight="1" thickBot="1" x14ac:dyDescent="0.3">
      <c r="B28" s="387" t="s">
        <v>447</v>
      </c>
      <c r="C28" s="389">
        <f>'DMI SR Data'!C14</f>
        <v>13391085.465242675</v>
      </c>
      <c r="D28" s="388">
        <f>'DMI SR Data'!D14</f>
        <v>231343.33940845542</v>
      </c>
      <c r="E28" s="382">
        <f>'DMI SR Data'!E14</f>
        <v>1.7579625588126039E-2</v>
      </c>
      <c r="F28" s="388">
        <f>'DMI SR Data'!F14</f>
        <v>31168919.849863872</v>
      </c>
      <c r="G28" s="388">
        <f>'DMI SR Data'!G14</f>
        <v>291306.19077085331</v>
      </c>
      <c r="H28" s="383">
        <f>'DMI SR Data'!H14</f>
        <v>9.4342196902598967E-3</v>
      </c>
      <c r="I28" s="398"/>
    </row>
    <row r="29" spans="2:17" ht="15" customHeight="1" thickBot="1" x14ac:dyDescent="0.3">
      <c r="B29" s="387" t="s">
        <v>151</v>
      </c>
      <c r="C29" s="389">
        <f>'DMI SR Data'!C15</f>
        <v>6806227.885132581</v>
      </c>
      <c r="D29" s="388">
        <f>'DMI SR Data'!D15</f>
        <v>143031.60219557956</v>
      </c>
      <c r="E29" s="382">
        <f>'DMI SR Data'!E15</f>
        <v>2.1465914573438639E-2</v>
      </c>
      <c r="F29" s="388">
        <f>'DMI SR Data'!F15</f>
        <v>15735926.191063382</v>
      </c>
      <c r="G29" s="388">
        <f>'DMI SR Data'!G15</f>
        <v>261025.41372449137</v>
      </c>
      <c r="H29" s="383">
        <f>'DMI SR Data'!H15</f>
        <v>1.6867663158572969E-2</v>
      </c>
      <c r="I29" s="398"/>
      <c r="J29" s="490" t="s">
        <v>448</v>
      </c>
      <c r="K29" s="477" t="s">
        <v>263</v>
      </c>
      <c r="L29" s="478"/>
      <c r="M29" s="479"/>
      <c r="N29" s="477" t="s">
        <v>266</v>
      </c>
      <c r="O29" s="478"/>
      <c r="P29" s="479"/>
    </row>
    <row r="30" spans="2:17" ht="15" customHeight="1" thickBot="1" x14ac:dyDescent="0.3">
      <c r="B30" s="387" t="s">
        <v>449</v>
      </c>
      <c r="C30" s="389">
        <f>'DMI SR Data'!C16</f>
        <v>8428242.3237362802</v>
      </c>
      <c r="D30" s="388">
        <f>'DMI SR Data'!D16</f>
        <v>247398.99903895147</v>
      </c>
      <c r="E30" s="382">
        <f>'DMI SR Data'!E16</f>
        <v>3.0241258659981077E-2</v>
      </c>
      <c r="F30" s="388">
        <f>'DMI SR Data'!F16</f>
        <v>19837963.917207949</v>
      </c>
      <c r="G30" s="388">
        <f>'DMI SR Data'!G16</f>
        <v>712630.14312890172</v>
      </c>
      <c r="H30" s="383">
        <f>'DMI SR Data'!H16</f>
        <v>3.7261056541389295E-2</v>
      </c>
      <c r="I30" s="398"/>
      <c r="J30" s="491"/>
      <c r="K30" s="56" t="s">
        <v>268</v>
      </c>
      <c r="L30" s="56" t="s">
        <v>269</v>
      </c>
      <c r="M30" s="56" t="s">
        <v>270</v>
      </c>
      <c r="N30" s="56" t="s">
        <v>268</v>
      </c>
      <c r="O30" s="56" t="s">
        <v>269</v>
      </c>
      <c r="P30" s="56" t="s">
        <v>270</v>
      </c>
    </row>
    <row r="31" spans="2:17" ht="15" customHeight="1" thickBot="1" x14ac:dyDescent="0.3">
      <c r="B31" s="390" t="s">
        <v>450</v>
      </c>
      <c r="C31" s="392">
        <f>'DMI SR Data'!C17</f>
        <v>10764051.032077339</v>
      </c>
      <c r="D31" s="393">
        <f>'DMI SR Data'!D17</f>
        <v>168453.28999877349</v>
      </c>
      <c r="E31" s="73">
        <f>'DMI SR Data'!E17</f>
        <v>1.5898422542957692E-2</v>
      </c>
      <c r="F31" s="393">
        <f>'DMI SR Data'!F17</f>
        <v>25296519.315962061</v>
      </c>
      <c r="G31" s="393">
        <f>'DMI SR Data'!G17</f>
        <v>165965.72255536914</v>
      </c>
      <c r="H31" s="74">
        <f>'DMI SR Data'!H17</f>
        <v>6.6041411279898054E-3</v>
      </c>
      <c r="I31" s="384"/>
      <c r="J31" s="385" t="s">
        <v>451</v>
      </c>
      <c r="K31" s="386">
        <f>'DMI SR Data'!C37</f>
        <v>14455906.916709976</v>
      </c>
      <c r="L31" s="386">
        <f>'DMI SR Data'!D37</f>
        <v>-924178.27326855808</v>
      </c>
      <c r="M31" s="69">
        <f>'DMI SR Data'!E37</f>
        <v>-6.0089281811698987E-2</v>
      </c>
      <c r="N31" s="386">
        <f>'DMI SR Data'!F37</f>
        <v>34101315.839734346</v>
      </c>
      <c r="O31" s="386">
        <f>'DMI SR Data'!G37</f>
        <v>-758037.31607638299</v>
      </c>
      <c r="P31" s="71">
        <f>'DMI SR Data'!H37</f>
        <v>-2.174559328993244E-2</v>
      </c>
    </row>
    <row r="32" spans="2:17" ht="15" customHeight="1" thickBot="1" x14ac:dyDescent="0.3">
      <c r="B32" s="398"/>
      <c r="C32" s="384"/>
      <c r="D32" s="384"/>
      <c r="E32" s="384"/>
      <c r="F32" s="384"/>
      <c r="G32" s="384"/>
      <c r="H32" s="384"/>
      <c r="I32" s="384"/>
      <c r="J32" s="387" t="s">
        <v>452</v>
      </c>
      <c r="K32" s="389">
        <f>'DMI SR Data'!C38</f>
        <v>4095008.6129445336</v>
      </c>
      <c r="L32" s="388">
        <f>'DMI SR Data'!D38</f>
        <v>-263442.32769426005</v>
      </c>
      <c r="M32" s="382">
        <f>'DMI SR Data'!E38</f>
        <v>-6.044402731206349E-2</v>
      </c>
      <c r="N32" s="388">
        <f>'DMI SR Data'!F38</f>
        <v>9755647.6015945449</v>
      </c>
      <c r="O32" s="388">
        <f>'DMI SR Data'!G38</f>
        <v>-231373.61397595704</v>
      </c>
      <c r="P32" s="383">
        <f>'DMI SR Data'!H38</f>
        <v>-2.3167429905448535E-2</v>
      </c>
      <c r="Q32" s="407"/>
    </row>
    <row r="33" spans="2:16" ht="15" customHeight="1" thickBot="1" x14ac:dyDescent="0.3">
      <c r="B33" s="490" t="s">
        <v>453</v>
      </c>
      <c r="C33" s="461" t="s">
        <v>263</v>
      </c>
      <c r="D33" s="462"/>
      <c r="E33" s="463"/>
      <c r="F33" s="485" t="s">
        <v>266</v>
      </c>
      <c r="G33" s="485"/>
      <c r="H33" s="485"/>
      <c r="I33" s="384"/>
      <c r="J33" s="390" t="s">
        <v>454</v>
      </c>
      <c r="K33" s="397">
        <f>'DMI SR Data'!C39</f>
        <v>10360898.303765437</v>
      </c>
      <c r="L33" s="391">
        <f>'DMI SR Data'!D39</f>
        <v>-660735.94557429664</v>
      </c>
      <c r="M33" s="70">
        <f>'DMI SR Data'!E39</f>
        <v>-5.9948999452043961E-2</v>
      </c>
      <c r="N33" s="391">
        <f>'DMI SR Data'!F39</f>
        <v>24362382.428139802</v>
      </c>
      <c r="O33" s="391">
        <f>'DMI SR Data'!G39</f>
        <v>-509949.51210043952</v>
      </c>
      <c r="P33" s="72">
        <f>'DMI SR Data'!H39</f>
        <v>-2.0502681989194856E-2</v>
      </c>
    </row>
    <row r="34" spans="2:16" ht="15" customHeight="1" thickBot="1" x14ac:dyDescent="0.3">
      <c r="B34" s="491"/>
      <c r="C34" s="56" t="s">
        <v>268</v>
      </c>
      <c r="D34" s="56" t="s">
        <v>269</v>
      </c>
      <c r="E34" s="56" t="s">
        <v>270</v>
      </c>
      <c r="F34" s="56" t="s">
        <v>268</v>
      </c>
      <c r="G34" s="56" t="s">
        <v>269</v>
      </c>
      <c r="H34" s="56" t="s">
        <v>270</v>
      </c>
      <c r="I34" s="384"/>
      <c r="J34" s="398"/>
      <c r="K34" s="399"/>
      <c r="L34" s="399"/>
      <c r="M34" s="43"/>
      <c r="N34" s="399"/>
      <c r="O34" s="399"/>
      <c r="P34" s="43"/>
    </row>
    <row r="35" spans="2:16" ht="15" thickBot="1" x14ac:dyDescent="0.3">
      <c r="B35" s="385" t="s">
        <v>455</v>
      </c>
      <c r="C35" s="386">
        <f>'DMI SR Data'!C26</f>
        <v>42653246.325914271</v>
      </c>
      <c r="D35" s="386">
        <f>'DMI SR Data'!D26</f>
        <v>234126.99526203424</v>
      </c>
      <c r="E35" s="69">
        <f>'DMI SR Data'!E26</f>
        <v>5.5193742575615681E-3</v>
      </c>
      <c r="F35" s="386">
        <f>'DMI SR Data'!F26</f>
        <v>102017602.98968096</v>
      </c>
      <c r="G35" s="386">
        <f>'DMI SR Data'!G26</f>
        <v>1718264.5422979891</v>
      </c>
      <c r="H35" s="69">
        <f>'DMI SR Data'!H26</f>
        <v>1.7131364661985189E-2</v>
      </c>
      <c r="I35" s="384"/>
      <c r="J35" s="490" t="s">
        <v>456</v>
      </c>
      <c r="K35" s="478" t="s">
        <v>263</v>
      </c>
      <c r="L35" s="478"/>
      <c r="M35" s="479"/>
      <c r="N35" s="477" t="s">
        <v>266</v>
      </c>
      <c r="O35" s="478"/>
      <c r="P35" s="479"/>
    </row>
    <row r="36" spans="2:16" ht="15" thickBot="1" x14ac:dyDescent="0.3">
      <c r="B36" s="408" t="s">
        <v>368</v>
      </c>
      <c r="C36" s="400">
        <f>'DMI SR Data'!C27</f>
        <v>3441965.1482617818</v>
      </c>
      <c r="D36" s="400">
        <f>'DMI SR Data'!D27</f>
        <v>127867.22938369075</v>
      </c>
      <c r="E36" s="76">
        <f>'DMI SR Data'!E27</f>
        <v>3.8582815750651436E-2</v>
      </c>
      <c r="F36" s="400">
        <f>'DMI SR Data'!F27</f>
        <v>7758737.1328903576</v>
      </c>
      <c r="G36" s="400">
        <f>'DMI SR Data'!G27</f>
        <v>244617.7943380205</v>
      </c>
      <c r="H36" s="79">
        <f>'DMI SR Data'!H27</f>
        <v>3.255441966205827E-2</v>
      </c>
      <c r="I36" s="384"/>
      <c r="J36" s="491"/>
      <c r="K36" s="66" t="s">
        <v>268</v>
      </c>
      <c r="L36" s="56" t="s">
        <v>269</v>
      </c>
      <c r="M36" s="56" t="s">
        <v>270</v>
      </c>
      <c r="N36" s="56" t="s">
        <v>268</v>
      </c>
      <c r="O36" s="56" t="s">
        <v>269</v>
      </c>
      <c r="P36" s="56" t="s">
        <v>270</v>
      </c>
    </row>
    <row r="37" spans="2:16" ht="15" thickBot="1" x14ac:dyDescent="0.3">
      <c r="B37" s="409" t="s">
        <v>369</v>
      </c>
      <c r="C37" s="389">
        <f>'DMI SR Data'!C28</f>
        <v>12947249.296132304</v>
      </c>
      <c r="D37" s="389">
        <f>'DMI SR Data'!D28</f>
        <v>159094.29581375793</v>
      </c>
      <c r="E37" s="77">
        <f>'DMI SR Data'!E28</f>
        <v>1.2440754417646249E-2</v>
      </c>
      <c r="F37" s="389">
        <f>'DMI SR Data'!F28</f>
        <v>31814297.277280688</v>
      </c>
      <c r="G37" s="389">
        <f>'DMI SR Data'!G28</f>
        <v>1161963.9657225274</v>
      </c>
      <c r="H37" s="80">
        <f>'DMI SR Data'!H28</f>
        <v>3.7907847142076533E-2</v>
      </c>
      <c r="I37" s="384"/>
      <c r="J37" s="385" t="s">
        <v>456</v>
      </c>
      <c r="K37" s="386">
        <f>'DMI SR Data'!C48</f>
        <v>28558698.201901823</v>
      </c>
      <c r="L37" s="386">
        <f>'DMI SR Data'!D48</f>
        <v>101644.471872814</v>
      </c>
      <c r="M37" s="69">
        <f>'DMI SR Data'!E48</f>
        <v>3.5718550780805087E-3</v>
      </c>
      <c r="N37" s="386">
        <f>'DMI SR Data'!F48</f>
        <v>67500898.839471519</v>
      </c>
      <c r="O37" s="386">
        <f>'DMI SR Data'!G48</f>
        <v>409399.56931967288</v>
      </c>
      <c r="P37" s="71">
        <f>'DMI SR Data'!H48</f>
        <v>6.1021079238545136E-3</v>
      </c>
    </row>
    <row r="38" spans="2:16" ht="15" customHeight="1" x14ac:dyDescent="0.25">
      <c r="B38" s="409" t="s">
        <v>370</v>
      </c>
      <c r="C38" s="389">
        <f>'DMI SR Data'!C29</f>
        <v>3443053.6211597663</v>
      </c>
      <c r="D38" s="389">
        <f>'DMI SR Data'!D29</f>
        <v>109988.51776411338</v>
      </c>
      <c r="E38" s="77">
        <f>'DMI SR Data'!E29</f>
        <v>3.2999210742106273E-2</v>
      </c>
      <c r="F38" s="389">
        <f>'DMI SR Data'!F29</f>
        <v>8266389.4241142822</v>
      </c>
      <c r="G38" s="389">
        <f>'DMI SR Data'!G29</f>
        <v>312330.47236446012</v>
      </c>
      <c r="H38" s="80">
        <f>'DMI SR Data'!H29</f>
        <v>3.9266803811625034E-2</v>
      </c>
      <c r="I38" s="384"/>
      <c r="J38" s="387" t="s">
        <v>471</v>
      </c>
      <c r="K38" s="389">
        <f>'DMI SR Data'!C49</f>
        <v>28558698.201901808</v>
      </c>
      <c r="L38" s="388">
        <f>'DMI SR Data'!D49</f>
        <v>101644.4718727991</v>
      </c>
      <c r="M38" s="382">
        <f>'DMI SR Data'!E49</f>
        <v>3.5718550780799853E-3</v>
      </c>
      <c r="N38" s="388">
        <f>'DMI SR Data'!F49</f>
        <v>67546162.849471524</v>
      </c>
      <c r="O38" s="388">
        <f>'DMI SR Data'!G49</f>
        <v>454663.57931963354</v>
      </c>
      <c r="P38" s="383">
        <f>'DMI SR Data'!H49</f>
        <v>6.7767688047762446E-3</v>
      </c>
    </row>
    <row r="39" spans="2:16" ht="15" customHeight="1" x14ac:dyDescent="0.25">
      <c r="B39" s="409" t="s">
        <v>371</v>
      </c>
      <c r="C39" s="389">
        <f>'DMI SR Data'!C30</f>
        <v>3347545.5969553888</v>
      </c>
      <c r="D39" s="389">
        <f>'DMI SR Data'!D30</f>
        <v>-8815.5268658092245</v>
      </c>
      <c r="E39" s="77">
        <f>'DMI SR Data'!E30</f>
        <v>-2.626513220893465E-3</v>
      </c>
      <c r="F39" s="389">
        <f>'DMI SR Data'!F30</f>
        <v>7843583.8248821311</v>
      </c>
      <c r="G39" s="389">
        <f>'DMI SR Data'!G30</f>
        <v>73459.008747434244</v>
      </c>
      <c r="H39" s="80">
        <f>'DMI SR Data'!H30</f>
        <v>9.4540320118019598E-3</v>
      </c>
      <c r="I39" s="384"/>
    </row>
    <row r="40" spans="2:16" ht="15" customHeight="1" x14ac:dyDescent="0.25">
      <c r="B40" s="409" t="s">
        <v>372</v>
      </c>
      <c r="C40" s="389">
        <f>'DMI SR Data'!C31</f>
        <v>6531162.1951937964</v>
      </c>
      <c r="D40" s="389">
        <f>'DMI SR Data'!D31</f>
        <v>-326463.61646461394</v>
      </c>
      <c r="E40" s="77">
        <f>'DMI SR Data'!E31</f>
        <v>-4.7605924474561523E-2</v>
      </c>
      <c r="F40" s="389">
        <f>'DMI SR Data'!F31</f>
        <v>16145405.473235596</v>
      </c>
      <c r="G40" s="389">
        <f>'DMI SR Data'!G31</f>
        <v>-360190.19419524819</v>
      </c>
      <c r="H40" s="80">
        <f>'DMI SR Data'!H31</f>
        <v>-2.1822308110090345E-2</v>
      </c>
      <c r="I40" s="384"/>
    </row>
    <row r="41" spans="2:16" ht="15" customHeight="1" x14ac:dyDescent="0.25">
      <c r="B41" s="409" t="s">
        <v>373</v>
      </c>
      <c r="C41" s="389">
        <f>'DMI SR Data'!C32</f>
        <v>7405391.1766290637</v>
      </c>
      <c r="D41" s="389">
        <f>'DMI SR Data'!D32</f>
        <v>176462.54795484152</v>
      </c>
      <c r="E41" s="77">
        <f>'DMI SR Data'!E32</f>
        <v>2.4410608683406599E-2</v>
      </c>
      <c r="F41" s="389">
        <f>'DMI SR Data'!F32</f>
        <v>17285334.635617141</v>
      </c>
      <c r="G41" s="389">
        <f>'DMI SR Data'!G32</f>
        <v>512515.9105110392</v>
      </c>
      <c r="H41" s="80">
        <f>'DMI SR Data'!H32</f>
        <v>3.0556337542949098E-2</v>
      </c>
      <c r="I41" s="384"/>
    </row>
    <row r="42" spans="2:16" ht="15" thickBot="1" x14ac:dyDescent="0.3">
      <c r="B42" s="409" t="s">
        <v>374</v>
      </c>
      <c r="C42" s="389">
        <f>'DMI SR Data'!C33</f>
        <v>2141556.4960675836</v>
      </c>
      <c r="D42" s="389">
        <f>'DMI SR Data'!D33</f>
        <v>-26786.638403562363</v>
      </c>
      <c r="E42" s="77">
        <f>'DMI SR Data'!E33</f>
        <v>-1.2353505299840639E-2</v>
      </c>
      <c r="F42" s="389">
        <f>'DMI SR Data'!F33</f>
        <v>5145588.3198451065</v>
      </c>
      <c r="G42" s="389">
        <f>'DMI SR Data'!G33</f>
        <v>-11714.336989657022</v>
      </c>
      <c r="H42" s="80">
        <f>'DMI SR Data'!H33</f>
        <v>-2.2714077045938902E-3</v>
      </c>
      <c r="I42" s="384"/>
    </row>
    <row r="43" spans="2:16" ht="15" customHeight="1" thickBot="1" x14ac:dyDescent="0.3">
      <c r="B43" s="409" t="s">
        <v>375</v>
      </c>
      <c r="C43" s="389">
        <f>'DMI SR Data'!C34</f>
        <v>1074946.1490046899</v>
      </c>
      <c r="D43" s="389">
        <f>'DMI SR Data'!D34</f>
        <v>32946.538720691344</v>
      </c>
      <c r="E43" s="77">
        <f>'DMI SR Data'!E34</f>
        <v>3.1618571058497531E-2</v>
      </c>
      <c r="F43" s="389">
        <f>'DMI SR Data'!F34</f>
        <v>2583899.0904984269</v>
      </c>
      <c r="G43" s="389">
        <f>'DMI SR Data'!G34</f>
        <v>83847.596869312692</v>
      </c>
      <c r="H43" s="80">
        <f>'DMI SR Data'!H34</f>
        <v>3.3538347943225043E-2</v>
      </c>
      <c r="I43" s="384"/>
      <c r="J43" s="490" t="s">
        <v>31</v>
      </c>
      <c r="K43" s="477" t="s">
        <v>263</v>
      </c>
      <c r="L43" s="478"/>
      <c r="M43" s="479"/>
      <c r="N43" s="477" t="s">
        <v>266</v>
      </c>
      <c r="O43" s="478"/>
      <c r="P43" s="479"/>
    </row>
    <row r="44" spans="2:16" ht="15" customHeight="1" thickBot="1" x14ac:dyDescent="0.3">
      <c r="B44" s="409" t="s">
        <v>376</v>
      </c>
      <c r="C44" s="389">
        <f>'DMI SR Data'!C35</f>
        <v>1302441.1658206363</v>
      </c>
      <c r="D44" s="389">
        <f>'DMI SR Data'!D35</f>
        <v>47084.897179133724</v>
      </c>
      <c r="E44" s="77">
        <f>'DMI SR Data'!E35</f>
        <v>3.750719883693826E-2</v>
      </c>
      <c r="F44" s="389">
        <f>'DMI SR Data'!F35</f>
        <v>2970523.5199717544</v>
      </c>
      <c r="G44" s="389">
        <f>'DMI SR Data'!G35</f>
        <v>47818.345290580299</v>
      </c>
      <c r="H44" s="80">
        <f>'DMI SR Data'!H35</f>
        <v>1.6360988342177415E-2</v>
      </c>
      <c r="I44" s="384"/>
      <c r="J44" s="491"/>
      <c r="K44" s="56" t="s">
        <v>268</v>
      </c>
      <c r="L44" s="56" t="s">
        <v>269</v>
      </c>
      <c r="M44" s="56" t="s">
        <v>270</v>
      </c>
      <c r="N44" s="56" t="s">
        <v>268</v>
      </c>
      <c r="O44" s="56" t="s">
        <v>269</v>
      </c>
      <c r="P44" s="56" t="s">
        <v>270</v>
      </c>
    </row>
    <row r="45" spans="2:16" ht="15" customHeight="1" thickBot="1" x14ac:dyDescent="0.3">
      <c r="B45" s="410" t="s">
        <v>457</v>
      </c>
      <c r="C45" s="392">
        <f>'DMI SR Data'!C36</f>
        <v>1017935.4806892925</v>
      </c>
      <c r="D45" s="392">
        <f>'DMI SR Data'!D36</f>
        <v>-57251.24982018047</v>
      </c>
      <c r="E45" s="78">
        <f>'DMI SR Data'!E36</f>
        <v>-5.3247727297612936E-2</v>
      </c>
      <c r="F45" s="392">
        <f>'DMI SR Data'!F36</f>
        <v>2450870.2538752519</v>
      </c>
      <c r="G45" s="392">
        <f>'DMI SR Data'!G36</f>
        <v>-99358.057830698323</v>
      </c>
      <c r="H45" s="81">
        <f>'DMI SR Data'!H36</f>
        <v>-3.8960455961777683E-2</v>
      </c>
      <c r="I45" s="384"/>
      <c r="J45" s="385" t="s">
        <v>458</v>
      </c>
      <c r="K45" s="386">
        <f>'DMI SR Data'!C46</f>
        <v>40521129.693970352</v>
      </c>
      <c r="L45" s="386">
        <f>'DMI SR Data'!D46</f>
        <v>-2049474.6395021379</v>
      </c>
      <c r="M45" s="69">
        <f>'DMI SR Data'!E46</f>
        <v>-4.81429538431681E-2</v>
      </c>
      <c r="N45" s="386">
        <f>'DMI SR Data'!F46</f>
        <v>105536493.85225421</v>
      </c>
      <c r="O45" s="386">
        <f>'DMI SR Data'!G46</f>
        <v>-1993192.6709884405</v>
      </c>
      <c r="P45" s="71">
        <f>'DMI SR Data'!H46</f>
        <v>-1.8536208329386416E-2</v>
      </c>
    </row>
    <row r="46" spans="2:16" ht="15" customHeight="1" thickBot="1" x14ac:dyDescent="0.3">
      <c r="I46" s="384"/>
      <c r="J46" s="385" t="s">
        <v>459</v>
      </c>
      <c r="K46" s="386">
        <f>'DMI SR Data'!C50</f>
        <v>2325642.5016764365</v>
      </c>
      <c r="L46" s="386">
        <f>'DMI SR Data'!D50</f>
        <v>33604.412911617197</v>
      </c>
      <c r="M46" s="69">
        <f>'DMI SR Data'!E50</f>
        <v>1.4661367573401293E-2</v>
      </c>
      <c r="N46" s="386">
        <f>'DMI SR Data'!F50</f>
        <v>5298924.7367245695</v>
      </c>
      <c r="O46" s="386">
        <f>'DMI SR Data'!G50</f>
        <v>32625.372815334238</v>
      </c>
      <c r="P46" s="71">
        <f>'DMI SR Data'!H50</f>
        <v>6.1951230951512119E-3</v>
      </c>
    </row>
    <row r="47" spans="2:16" ht="15" customHeight="1" thickBot="1" x14ac:dyDescent="0.3">
      <c r="I47" s="384"/>
      <c r="J47" s="385" t="s">
        <v>460</v>
      </c>
      <c r="K47" s="386">
        <f>'DMI SR Data'!C52</f>
        <v>8042972.570650422</v>
      </c>
      <c r="L47" s="386">
        <f>'DMI SR Data'!D52</f>
        <v>127720.63672386017</v>
      </c>
      <c r="M47" s="69">
        <f>'DMI SR Data'!E52</f>
        <v>1.6136016615771964E-2</v>
      </c>
      <c r="N47" s="386">
        <f>'DMI SR Data'!F52</f>
        <v>18916893.751953851</v>
      </c>
      <c r="O47" s="386">
        <f>'DMI SR Data'!G52</f>
        <v>534118.41564602777</v>
      </c>
      <c r="P47" s="71">
        <f>'DMI SR Data'!H52</f>
        <v>2.9055374168180707E-2</v>
      </c>
    </row>
    <row r="48" spans="2:16" ht="15" thickBot="1" x14ac:dyDescent="0.3">
      <c r="I48" s="384"/>
      <c r="J48" s="385" t="s">
        <v>461</v>
      </c>
      <c r="K48" s="386">
        <f>'DMI SR Data'!C54</f>
        <v>6133513.0455648704</v>
      </c>
      <c r="L48" s="386">
        <f>'DMI SR Data'!D54</f>
        <v>-83893.231386106461</v>
      </c>
      <c r="M48" s="69">
        <f>'DMI SR Data'!E54</f>
        <v>-1.3493284441956686E-2</v>
      </c>
      <c r="N48" s="386">
        <f>'DMI SR Data'!F54</f>
        <v>14725679.006254435</v>
      </c>
      <c r="O48" s="386">
        <f>'DMI SR Data'!G54</f>
        <v>-631288.26294205897</v>
      </c>
      <c r="P48" s="71">
        <f>'DMI SR Data'!H54</f>
        <v>-4.1107612712590565E-2</v>
      </c>
    </row>
    <row r="49" spans="2:17" ht="15" customHeight="1" thickBot="1" x14ac:dyDescent="0.3">
      <c r="I49" s="411"/>
      <c r="J49" s="385" t="s">
        <v>462</v>
      </c>
      <c r="K49" s="386">
        <f>'DMI SR Data'!C56</f>
        <v>12608453.946769496</v>
      </c>
      <c r="L49" s="386">
        <f>'DMI SR Data'!D56</f>
        <v>143811.59812472761</v>
      </c>
      <c r="M49" s="69">
        <f>'DMI SR Data'!E56</f>
        <v>1.1537563140779861E-2</v>
      </c>
      <c r="N49" s="386">
        <f>'DMI SR Data'!F56</f>
        <v>29672214.762068782</v>
      </c>
      <c r="O49" s="386">
        <f>'DMI SR Data'!G56</f>
        <v>929255.97959520295</v>
      </c>
      <c r="P49" s="71">
        <f>'DMI SR Data'!H56</f>
        <v>3.232986508549112E-2</v>
      </c>
    </row>
    <row r="50" spans="2:17" ht="15" customHeight="1" thickBot="1" x14ac:dyDescent="0.3">
      <c r="I50" s="398"/>
      <c r="J50" s="385" t="s">
        <v>463</v>
      </c>
      <c r="K50" s="386">
        <f>'DMI SR Data'!C58</f>
        <v>10373251.140333727</v>
      </c>
      <c r="L50" s="386">
        <f>'DMI SR Data'!D58</f>
        <v>-218015.87455072813</v>
      </c>
      <c r="M50" s="69">
        <f>'DMI SR Data'!E58</f>
        <v>-2.0584494210592476E-2</v>
      </c>
      <c r="N50" s="386">
        <f>'DMI SR Data'!F58</f>
        <v>24768150.831875414</v>
      </c>
      <c r="O50" s="386">
        <f>'DMI SR Data'!G58</f>
        <v>-1622989.0297969058</v>
      </c>
      <c r="P50" s="71">
        <f>'DMI SR Data'!H58</f>
        <v>-6.1497496444022949E-2</v>
      </c>
    </row>
    <row r="51" spans="2:17" ht="15" customHeight="1" thickBot="1" x14ac:dyDescent="0.3">
      <c r="I51" s="406"/>
      <c r="J51" s="385" t="s">
        <v>464</v>
      </c>
      <c r="K51" s="386">
        <f>'DMI SR Data'!C60</f>
        <v>5974634.3442691732</v>
      </c>
      <c r="L51" s="386">
        <f>'DMI SR Data'!D60</f>
        <v>-3267.9131725421175</v>
      </c>
      <c r="M51" s="69">
        <f>'DMI SR Data'!E60</f>
        <v>-5.4666554115601138E-4</v>
      </c>
      <c r="N51" s="386">
        <f>'DMI SR Data'!F60</f>
        <v>14379460.579395857</v>
      </c>
      <c r="O51" s="386">
        <f>'DMI SR Data'!G60</f>
        <v>299965.43068969622</v>
      </c>
      <c r="P51" s="71">
        <f>'DMI SR Data'!H60</f>
        <v>2.1305126889955402E-2</v>
      </c>
    </row>
    <row r="52" spans="2:17" ht="15" customHeight="1" x14ac:dyDescent="0.25">
      <c r="I52" s="398"/>
    </row>
    <row r="53" spans="2:17" ht="15" customHeight="1" x14ac:dyDescent="0.25">
      <c r="I53" s="398"/>
    </row>
    <row r="54" spans="2:17" x14ac:dyDescent="0.25">
      <c r="I54" s="398"/>
    </row>
    <row r="55" spans="2:17" ht="15" customHeight="1" x14ac:dyDescent="0.25">
      <c r="I55" s="398"/>
    </row>
    <row r="56" spans="2:17" ht="15" customHeight="1" thickBot="1" x14ac:dyDescent="0.3">
      <c r="B56" s="411" t="str">
        <f>'HOME PAGE'!H6</f>
        <v>LATEST 52 WEEKS ENDING 11-30-2025</v>
      </c>
      <c r="C56" s="411"/>
      <c r="D56" s="411"/>
      <c r="E56" s="411"/>
      <c r="F56" s="411"/>
      <c r="G56" s="411"/>
      <c r="H56" s="411"/>
      <c r="I56" s="398"/>
      <c r="J56" s="411"/>
      <c r="K56" s="411"/>
      <c r="L56" s="411"/>
      <c r="M56" s="411"/>
      <c r="N56" s="411"/>
      <c r="O56" s="411"/>
      <c r="P56" s="411"/>
    </row>
    <row r="57" spans="2:17" ht="15" customHeight="1" thickBot="1" x14ac:dyDescent="0.3">
      <c r="B57" s="489" t="s">
        <v>413</v>
      </c>
      <c r="C57" s="461" t="s">
        <v>263</v>
      </c>
      <c r="D57" s="462"/>
      <c r="E57" s="463"/>
      <c r="F57" s="485" t="s">
        <v>266</v>
      </c>
      <c r="G57" s="485"/>
      <c r="H57" s="485"/>
      <c r="I57" s="398"/>
      <c r="J57" s="490" t="s">
        <v>414</v>
      </c>
      <c r="K57" s="461" t="s">
        <v>263</v>
      </c>
      <c r="L57" s="462"/>
      <c r="M57" s="463"/>
      <c r="N57" s="477" t="s">
        <v>266</v>
      </c>
      <c r="O57" s="478"/>
      <c r="P57" s="479"/>
    </row>
    <row r="58" spans="2:17" ht="15" thickBot="1" x14ac:dyDescent="0.3">
      <c r="B58" s="489"/>
      <c r="C58" s="56" t="s">
        <v>268</v>
      </c>
      <c r="D58" s="56" t="s">
        <v>269</v>
      </c>
      <c r="E58" s="56" t="s">
        <v>270</v>
      </c>
      <c r="F58" s="56" t="s">
        <v>268</v>
      </c>
      <c r="G58" s="56" t="s">
        <v>269</v>
      </c>
      <c r="H58" s="56" t="s">
        <v>270</v>
      </c>
      <c r="I58" s="398"/>
      <c r="J58" s="491"/>
      <c r="K58" s="56" t="s">
        <v>268</v>
      </c>
      <c r="L58" s="56" t="s">
        <v>269</v>
      </c>
      <c r="M58" s="56" t="s">
        <v>270</v>
      </c>
      <c r="N58" s="56" t="s">
        <v>268</v>
      </c>
      <c r="O58" s="56" t="s">
        <v>269</v>
      </c>
      <c r="P58" s="56" t="s">
        <v>270</v>
      </c>
    </row>
    <row r="59" spans="2:17" ht="15" thickBot="1" x14ac:dyDescent="0.3">
      <c r="B59" s="385" t="s">
        <v>415</v>
      </c>
      <c r="C59" s="386">
        <f>'DMI SR Data'!C137</f>
        <v>178344872.94336957</v>
      </c>
      <c r="D59" s="386">
        <f>'DMI SR Data'!D137</f>
        <v>6359376.046351105</v>
      </c>
      <c r="E59" s="69">
        <f>'DMI SR Data'!E137</f>
        <v>3.6976234398177044E-2</v>
      </c>
      <c r="F59" s="386">
        <f>'DMI SR Data'!F137</f>
        <v>398746657.37553078</v>
      </c>
      <c r="G59" s="386">
        <f>'DMI SR Data'!G137</f>
        <v>20680593.687822878</v>
      </c>
      <c r="H59" s="71">
        <f>'DMI SR Data'!H137</f>
        <v>5.4701005126198181E-2</v>
      </c>
      <c r="I59" s="398"/>
      <c r="J59" s="385" t="s">
        <v>414</v>
      </c>
      <c r="K59" s="386">
        <f>'DMI SR Data'!C131</f>
        <v>616669239.16862214</v>
      </c>
      <c r="L59" s="386">
        <f>'DMI SR Data'!D131</f>
        <v>11141182.802684665</v>
      </c>
      <c r="M59" s="69">
        <f>'DMI SR Data'!E131</f>
        <v>1.8399119059070879E-2</v>
      </c>
      <c r="N59" s="386">
        <f>'DMI SR Data'!F131</f>
        <v>1418928462.8782244</v>
      </c>
      <c r="O59" s="386">
        <f>'DMI SR Data'!G131</f>
        <v>46940476.623445034</v>
      </c>
      <c r="P59" s="69">
        <f>'DMI SR Data'!H131</f>
        <v>3.4213474967504667E-2</v>
      </c>
    </row>
    <row r="60" spans="2:17" ht="15" thickBot="1" x14ac:dyDescent="0.3">
      <c r="B60" s="387" t="s">
        <v>416</v>
      </c>
      <c r="C60" s="401">
        <f>'DMI SR Data'!C138</f>
        <v>153261187.29119131</v>
      </c>
      <c r="D60" s="401">
        <f>'DMI SR Data'!D138</f>
        <v>5179447.2417955101</v>
      </c>
      <c r="E60" s="82">
        <f>'DMI SR Data'!E138</f>
        <v>3.4976947462042218E-2</v>
      </c>
      <c r="F60" s="401">
        <f>'DMI SR Data'!F138</f>
        <v>344462347.51826596</v>
      </c>
      <c r="G60" s="401">
        <f>'DMI SR Data'!G138</f>
        <v>17735179.620195746</v>
      </c>
      <c r="H60" s="83">
        <f>'DMI SR Data'!H138</f>
        <v>5.4281312858955849E-2</v>
      </c>
      <c r="I60" s="398"/>
      <c r="J60" s="387" t="s">
        <v>417</v>
      </c>
      <c r="K60" s="401">
        <f>'DMI SR Data'!C132</f>
        <v>187881350.98401961</v>
      </c>
      <c r="L60" s="401">
        <f>'DMI SR Data'!D132</f>
        <v>3905671.8891210854</v>
      </c>
      <c r="M60" s="82">
        <f>'DMI SR Data'!E132</f>
        <v>2.1229283720194655E-2</v>
      </c>
      <c r="N60" s="401">
        <f>'DMI SR Data'!F132</f>
        <v>419020759.21165347</v>
      </c>
      <c r="O60" s="401">
        <f>'DMI SR Data'!G132</f>
        <v>15994515.654261291</v>
      </c>
      <c r="P60" s="83">
        <f>'DMI SR Data'!H132</f>
        <v>3.9686040077892899E-2</v>
      </c>
    </row>
    <row r="61" spans="2:17" ht="15" thickBot="1" x14ac:dyDescent="0.3">
      <c r="B61" s="390" t="s">
        <v>418</v>
      </c>
      <c r="C61" s="401">
        <f>'DMI SR Data'!C139</f>
        <v>25083685.652178835</v>
      </c>
      <c r="D61" s="401">
        <f>'DMI SR Data'!D139</f>
        <v>1179928.8045560271</v>
      </c>
      <c r="E61" s="82">
        <f>'DMI SR Data'!E139</f>
        <v>4.9361646877418314E-2</v>
      </c>
      <c r="F61" s="401">
        <f>'DMI SR Data'!F139</f>
        <v>54794773.449594527</v>
      </c>
      <c r="G61" s="401">
        <f>'DMI SR Data'!G139</f>
        <v>3455877.6599566787</v>
      </c>
      <c r="H61" s="83">
        <f>'DMI SR Data'!H139</f>
        <v>6.7314997854983225E-2</v>
      </c>
      <c r="I61" s="398"/>
      <c r="J61" s="387" t="s">
        <v>419</v>
      </c>
      <c r="K61" s="401">
        <f>'DMI SR Data'!C133</f>
        <v>118527812.09021696</v>
      </c>
      <c r="L61" s="401">
        <f>'DMI SR Data'!D133</f>
        <v>867740.63166850805</v>
      </c>
      <c r="M61" s="82">
        <f>'DMI SR Data'!E133</f>
        <v>7.3749796418763214E-3</v>
      </c>
      <c r="N61" s="401">
        <f>'DMI SR Data'!F133</f>
        <v>276979056.08075148</v>
      </c>
      <c r="O61" s="401">
        <f>'DMI SR Data'!G133</f>
        <v>8550750.0445601344</v>
      </c>
      <c r="P61" s="83">
        <f>'DMI SR Data'!H133</f>
        <v>3.1854874662164967E-2</v>
      </c>
    </row>
    <row r="62" spans="2:17" ht="15" thickBot="1" x14ac:dyDescent="0.3">
      <c r="B62" s="384"/>
      <c r="C62" s="384"/>
      <c r="D62" s="384"/>
      <c r="E62" s="384"/>
      <c r="F62" s="384"/>
      <c r="G62" s="384"/>
      <c r="H62" s="384"/>
      <c r="I62" s="398"/>
      <c r="J62" s="387" t="s">
        <v>420</v>
      </c>
      <c r="K62" s="401">
        <f>'DMI SR Data'!C134</f>
        <v>220175475.68366939</v>
      </c>
      <c r="L62" s="401">
        <f>'DMI SR Data'!D134</f>
        <v>4535212.5449468791</v>
      </c>
      <c r="M62" s="82">
        <f>'DMI SR Data'!E134</f>
        <v>2.1031381055352141E-2</v>
      </c>
      <c r="N62" s="401">
        <f>'DMI SR Data'!F134</f>
        <v>514501835.90952545</v>
      </c>
      <c r="O62" s="401">
        <f>'DMI SR Data'!G134</f>
        <v>16064002.569548488</v>
      </c>
      <c r="P62" s="83">
        <f>'DMI SR Data'!H134</f>
        <v>3.2228698335167248E-2</v>
      </c>
      <c r="Q62" s="407"/>
    </row>
    <row r="63" spans="2:17" ht="15" thickBot="1" x14ac:dyDescent="0.3">
      <c r="B63" s="490" t="s">
        <v>421</v>
      </c>
      <c r="C63" s="461" t="s">
        <v>263</v>
      </c>
      <c r="D63" s="462"/>
      <c r="E63" s="463"/>
      <c r="F63" s="485" t="s">
        <v>266</v>
      </c>
      <c r="G63" s="485"/>
      <c r="H63" s="485"/>
      <c r="I63" s="398"/>
      <c r="J63" s="387" t="s">
        <v>422</v>
      </c>
      <c r="K63" s="401">
        <f>'DMI SR Data'!C135</f>
        <v>15537016.024354206</v>
      </c>
      <c r="L63" s="401">
        <f>'DMI SR Data'!D135</f>
        <v>447218.51461224072</v>
      </c>
      <c r="M63" s="82">
        <f>'DMI SR Data'!E135</f>
        <v>2.9637144853899906E-2</v>
      </c>
      <c r="N63" s="401">
        <f>'DMI SR Data'!F135</f>
        <v>35002384.348432109</v>
      </c>
      <c r="O63" s="401">
        <f>'DMI SR Data'!G135</f>
        <v>1540899.7323047668</v>
      </c>
      <c r="P63" s="83">
        <f>'DMI SR Data'!H135</f>
        <v>4.6049951159731373E-2</v>
      </c>
    </row>
    <row r="64" spans="2:17" ht="15" thickBot="1" x14ac:dyDescent="0.3">
      <c r="B64" s="491"/>
      <c r="C64" s="56" t="s">
        <v>268</v>
      </c>
      <c r="D64" s="56" t="s">
        <v>269</v>
      </c>
      <c r="E64" s="56" t="s">
        <v>270</v>
      </c>
      <c r="F64" s="56" t="s">
        <v>268</v>
      </c>
      <c r="G64" s="56" t="s">
        <v>269</v>
      </c>
      <c r="H64" s="56" t="s">
        <v>270</v>
      </c>
      <c r="I64" s="398"/>
      <c r="J64" s="390" t="s">
        <v>469</v>
      </c>
      <c r="K64" s="401">
        <f>'DMI SR Data'!C136</f>
        <v>74547584.386375993</v>
      </c>
      <c r="L64" s="401">
        <f>'DMI SR Data'!D136</f>
        <v>1385339.2223388255</v>
      </c>
      <c r="M64" s="82">
        <f>'DMI SR Data'!E136</f>
        <v>1.8935165524687693E-2</v>
      </c>
      <c r="N64" s="401">
        <f>'DMI SR Data'!F136</f>
        <v>173494928.43894657</v>
      </c>
      <c r="O64" s="401">
        <f>'DMI SR Data'!G136</f>
        <v>4860809.7338551283</v>
      </c>
      <c r="P64" s="83">
        <f>'DMI SR Data'!H136</f>
        <v>2.8824592384864577E-2</v>
      </c>
    </row>
    <row r="65" spans="2:17" ht="15" thickBot="1" x14ac:dyDescent="0.3">
      <c r="B65" s="385" t="s">
        <v>423</v>
      </c>
      <c r="C65" s="386">
        <f>'DMI SR Data'!C84</f>
        <v>561692327.2748822</v>
      </c>
      <c r="D65" s="386">
        <f>'DMI SR Data'!D84</f>
        <v>19534905.283884645</v>
      </c>
      <c r="E65" s="69">
        <f>'DMI SR Data'!E84</f>
        <v>3.6031795363319803E-2</v>
      </c>
      <c r="F65" s="386">
        <f>'DMI SR Data'!F84</f>
        <v>1277465416.7960508</v>
      </c>
      <c r="G65" s="386">
        <f>'DMI SR Data'!G84</f>
        <v>57513504.286901712</v>
      </c>
      <c r="H65" s="71">
        <f>'DMI SR Data'!H84</f>
        <v>4.7144074858336181E-2</v>
      </c>
      <c r="I65" s="398"/>
    </row>
    <row r="66" spans="2:17" ht="15" thickBot="1" x14ac:dyDescent="0.3">
      <c r="B66" s="402" t="s">
        <v>424</v>
      </c>
      <c r="C66" s="401">
        <f>'DMI SR Data'!C85</f>
        <v>48070637.085004218</v>
      </c>
      <c r="D66" s="401">
        <f>'DMI SR Data'!D85</f>
        <v>2484248.4743788913</v>
      </c>
      <c r="E66" s="82">
        <f>'DMI SR Data'!E85</f>
        <v>5.4495399835201241E-2</v>
      </c>
      <c r="F66" s="401">
        <f>'DMI SR Data'!F85</f>
        <v>113692539.8312106</v>
      </c>
      <c r="G66" s="401">
        <f>'DMI SR Data'!G85</f>
        <v>6586888.9926419854</v>
      </c>
      <c r="H66" s="83">
        <f>'DMI SR Data'!H85</f>
        <v>6.1498986664763861E-2</v>
      </c>
      <c r="I66" s="398"/>
      <c r="J66" s="490" t="s">
        <v>425</v>
      </c>
      <c r="K66" s="461" t="s">
        <v>263</v>
      </c>
      <c r="L66" s="462"/>
      <c r="M66" s="463"/>
      <c r="N66" s="477" t="s">
        <v>266</v>
      </c>
      <c r="O66" s="478"/>
      <c r="P66" s="479"/>
    </row>
    <row r="67" spans="2:17" ht="15" thickBot="1" x14ac:dyDescent="0.3">
      <c r="B67" s="387" t="s">
        <v>426</v>
      </c>
      <c r="C67" s="401">
        <f>'DMI SR Data'!C86</f>
        <v>48540029.791700386</v>
      </c>
      <c r="D67" s="401">
        <f>'DMI SR Data'!D86</f>
        <v>2980851.0048607439</v>
      </c>
      <c r="E67" s="82">
        <f>'DMI SR Data'!E86</f>
        <v>6.5428110958878863E-2</v>
      </c>
      <c r="F67" s="401">
        <f>'DMI SR Data'!F86</f>
        <v>108656199.38536106</v>
      </c>
      <c r="G67" s="401">
        <f>'DMI SR Data'!G86</f>
        <v>7287690.9014712274</v>
      </c>
      <c r="H67" s="83">
        <f>'DMI SR Data'!H86</f>
        <v>7.1893046573033442E-2</v>
      </c>
      <c r="I67" s="398"/>
      <c r="J67" s="491"/>
      <c r="K67" s="56" t="s">
        <v>268</v>
      </c>
      <c r="L67" s="56" t="s">
        <v>269</v>
      </c>
      <c r="M67" s="56" t="s">
        <v>270</v>
      </c>
      <c r="N67" s="56" t="s">
        <v>268</v>
      </c>
      <c r="O67" s="56" t="s">
        <v>269</v>
      </c>
      <c r="P67" s="56" t="s">
        <v>270</v>
      </c>
    </row>
    <row r="68" spans="2:17" ht="15" thickBot="1" x14ac:dyDescent="0.3">
      <c r="B68" s="387" t="s">
        <v>427</v>
      </c>
      <c r="C68" s="401">
        <f>'DMI SR Data'!C87</f>
        <v>311595074.94735104</v>
      </c>
      <c r="D68" s="401">
        <f>'DMI SR Data'!D87</f>
        <v>13402984.004701853</v>
      </c>
      <c r="E68" s="82">
        <f>'DMI SR Data'!E87</f>
        <v>4.4947483222415943E-2</v>
      </c>
      <c r="F68" s="401">
        <f>'DMI SR Data'!F87</f>
        <v>709414076.17274749</v>
      </c>
      <c r="G68" s="401">
        <f>'DMI SR Data'!G87</f>
        <v>35258276.154809594</v>
      </c>
      <c r="H68" s="83">
        <f>'DMI SR Data'!H87</f>
        <v>5.229989292367053E-2</v>
      </c>
      <c r="I68" s="398"/>
      <c r="J68" s="385" t="s">
        <v>428</v>
      </c>
      <c r="K68" s="386">
        <f>'DMI SR Data'!C128</f>
        <v>66443460.931602918</v>
      </c>
      <c r="L68" s="386">
        <f>'DMI SR Data'!D128</f>
        <v>2031291.7683601528</v>
      </c>
      <c r="M68" s="69">
        <f>'DMI SR Data'!E128</f>
        <v>3.1535838565103363E-2</v>
      </c>
      <c r="N68" s="386">
        <f>'DMI SR Data'!F128</f>
        <v>153837850.53563249</v>
      </c>
      <c r="O68" s="386">
        <f>'DMI SR Data'!G128</f>
        <v>4975629.7185166478</v>
      </c>
      <c r="P68" s="69">
        <f>'DMI SR Data'!H128</f>
        <v>3.3424395331502141E-2</v>
      </c>
    </row>
    <row r="69" spans="2:17" ht="15" thickBot="1" x14ac:dyDescent="0.3">
      <c r="B69" s="387" t="s">
        <v>429</v>
      </c>
      <c r="C69" s="401">
        <f>'DMI SR Data'!C88</f>
        <v>92487635.811130911</v>
      </c>
      <c r="D69" s="401">
        <f>'DMI SR Data'!D88</f>
        <v>-702423.76386611164</v>
      </c>
      <c r="E69" s="82">
        <f>'DMI SR Data'!E88</f>
        <v>-7.5375395945617846E-3</v>
      </c>
      <c r="F69" s="401">
        <f>'DMI SR Data'!F88</f>
        <v>210766678.75367966</v>
      </c>
      <c r="G69" s="401">
        <f>'DMI SR Data'!G88</f>
        <v>4652422.2915938497</v>
      </c>
      <c r="H69" s="83">
        <f>'DMI SR Data'!H88</f>
        <v>2.257205479840086E-2</v>
      </c>
      <c r="I69" s="398"/>
      <c r="J69" s="387" t="s">
        <v>430</v>
      </c>
      <c r="K69" s="401">
        <f>'DMI SR Data'!C129</f>
        <v>28959627.557812627</v>
      </c>
      <c r="L69" s="401">
        <f>'DMI SR Data'!D129</f>
        <v>884573.76089478657</v>
      </c>
      <c r="M69" s="82">
        <f>'DMI SR Data'!E129</f>
        <v>3.1507464501880939E-2</v>
      </c>
      <c r="N69" s="401">
        <f>'DMI SR Data'!F129</f>
        <v>66029611.310255498</v>
      </c>
      <c r="O69" s="401">
        <f>'DMI SR Data'!G129</f>
        <v>2176579.3798460662</v>
      </c>
      <c r="P69" s="82">
        <f>'DMI SR Data'!H129</f>
        <v>3.408733013990977E-2</v>
      </c>
    </row>
    <row r="70" spans="2:17" ht="15" thickBot="1" x14ac:dyDescent="0.3">
      <c r="B70" s="387" t="s">
        <v>431</v>
      </c>
      <c r="C70" s="401">
        <f>'DMI SR Data'!C89</f>
        <v>17963368.149961114</v>
      </c>
      <c r="D70" s="401">
        <f>'DMI SR Data'!D89</f>
        <v>329105.57674050331</v>
      </c>
      <c r="E70" s="82">
        <f>'DMI SR Data'!E89</f>
        <v>1.8662848836122188E-2</v>
      </c>
      <c r="F70" s="401">
        <f>'DMI SR Data'!F89</f>
        <v>39848923.340181828</v>
      </c>
      <c r="G70" s="401">
        <f>'DMI SR Data'!G89</f>
        <v>498596.05619716644</v>
      </c>
      <c r="H70" s="83">
        <f>'DMI SR Data'!H89</f>
        <v>1.2670696550981214E-2</v>
      </c>
      <c r="I70" s="398"/>
      <c r="J70" s="403" t="s">
        <v>432</v>
      </c>
      <c r="K70" s="401">
        <f>'DMI SR Data'!C130</f>
        <v>37483833.373790324</v>
      </c>
      <c r="L70" s="401">
        <f>'DMI SR Data'!D130</f>
        <v>1146718.0074654147</v>
      </c>
      <c r="M70" s="82">
        <f>'DMI SR Data'!E130</f>
        <v>3.1557761146007897E-2</v>
      </c>
      <c r="N70" s="401">
        <f>'DMI SR Data'!F130</f>
        <v>87816139.435506046</v>
      </c>
      <c r="O70" s="401">
        <f>'DMI SR Data'!G130</f>
        <v>2806950.5487997532</v>
      </c>
      <c r="P70" s="82">
        <f>'DMI SR Data'!H130</f>
        <v>3.3019378087945778E-2</v>
      </c>
    </row>
    <row r="71" spans="2:17" ht="15" thickBot="1" x14ac:dyDescent="0.3">
      <c r="B71" s="387" t="s">
        <v>433</v>
      </c>
      <c r="C71" s="401">
        <f>'DMI SR Data'!C90</f>
        <v>10426207.488270327</v>
      </c>
      <c r="D71" s="401">
        <f>'DMI SR Data'!D90</f>
        <v>283668.4442469161</v>
      </c>
      <c r="E71" s="82">
        <f>'DMI SR Data'!E90</f>
        <v>2.7968188538950754E-2</v>
      </c>
      <c r="F71" s="401">
        <f>'DMI SR Data'!F90</f>
        <v>23812049.257476691</v>
      </c>
      <c r="G71" s="401">
        <f>'DMI SR Data'!G90</f>
        <v>887693.38649912179</v>
      </c>
      <c r="H71" s="83">
        <f>'DMI SR Data'!H90</f>
        <v>3.8722718819024671E-2</v>
      </c>
      <c r="I71" s="398"/>
    </row>
    <row r="72" spans="2:17" ht="15" thickBot="1" x14ac:dyDescent="0.3">
      <c r="B72" s="390" t="s">
        <v>434</v>
      </c>
      <c r="C72" s="401">
        <f>'DMI SR Data'!C91</f>
        <v>32367850.499798622</v>
      </c>
      <c r="D72" s="401">
        <f>'DMI SR Data'!D91</f>
        <v>733022.27407892793</v>
      </c>
      <c r="E72" s="82">
        <f>'DMI SR Data'!E91</f>
        <v>2.3171368873846687E-2</v>
      </c>
      <c r="F72" s="401">
        <f>'DMI SR Data'!F91</f>
        <v>70971960.789192557</v>
      </c>
      <c r="G72" s="401">
        <f>'DMI SR Data'!G91</f>
        <v>2293029.9141522348</v>
      </c>
      <c r="H72" s="83">
        <f>'DMI SR Data'!H91</f>
        <v>3.3387676321350257E-2</v>
      </c>
      <c r="I72" s="398"/>
    </row>
    <row r="73" spans="2:17" ht="15" thickBot="1" x14ac:dyDescent="0.3">
      <c r="B73" s="398"/>
      <c r="C73" s="384"/>
      <c r="D73" s="384"/>
      <c r="E73" s="384"/>
      <c r="F73" s="384"/>
      <c r="G73" s="384"/>
      <c r="H73" s="384"/>
      <c r="I73" s="398"/>
      <c r="J73" s="490" t="s">
        <v>435</v>
      </c>
      <c r="K73" s="461" t="s">
        <v>263</v>
      </c>
      <c r="L73" s="462"/>
      <c r="M73" s="463"/>
      <c r="N73" s="477" t="s">
        <v>266</v>
      </c>
      <c r="O73" s="478"/>
      <c r="P73" s="479"/>
    </row>
    <row r="74" spans="2:17" ht="15" thickBot="1" x14ac:dyDescent="0.3">
      <c r="B74" s="489" t="s">
        <v>436</v>
      </c>
      <c r="C74" s="461" t="s">
        <v>263</v>
      </c>
      <c r="D74" s="462"/>
      <c r="E74" s="463"/>
      <c r="F74" s="485" t="s">
        <v>266</v>
      </c>
      <c r="G74" s="485"/>
      <c r="H74" s="485"/>
      <c r="I74" s="398"/>
      <c r="J74" s="491"/>
      <c r="K74" s="56" t="s">
        <v>268</v>
      </c>
      <c r="L74" s="56" t="s">
        <v>269</v>
      </c>
      <c r="M74" s="56" t="s">
        <v>270</v>
      </c>
      <c r="N74" s="56" t="s">
        <v>268</v>
      </c>
      <c r="O74" s="56" t="s">
        <v>269</v>
      </c>
      <c r="P74" s="56" t="s">
        <v>270</v>
      </c>
    </row>
    <row r="75" spans="2:17" ht="15" thickBot="1" x14ac:dyDescent="0.3">
      <c r="B75" s="489"/>
      <c r="C75" s="56" t="s">
        <v>268</v>
      </c>
      <c r="D75" s="56" t="s">
        <v>269</v>
      </c>
      <c r="E75" s="56" t="s">
        <v>270</v>
      </c>
      <c r="F75" s="56" t="s">
        <v>268</v>
      </c>
      <c r="G75" s="56" t="s">
        <v>269</v>
      </c>
      <c r="H75" s="56" t="s">
        <v>270</v>
      </c>
      <c r="I75" s="398"/>
      <c r="J75" s="385" t="s">
        <v>437</v>
      </c>
      <c r="K75" s="386">
        <f>'DMI SR Data'!C106</f>
        <v>204939805.65635818</v>
      </c>
      <c r="L75" s="386">
        <f>'DMI SR Data'!D106</f>
        <v>3435076.0080781281</v>
      </c>
      <c r="M75" s="69">
        <f>'DMI SR Data'!E106</f>
        <v>1.7047123479800905E-2</v>
      </c>
      <c r="N75" s="386">
        <f>'DMI SR Data'!F106</f>
        <v>478292369.93485039</v>
      </c>
      <c r="O75" s="386">
        <f>'DMI SR Data'!G106</f>
        <v>10094596.310706079</v>
      </c>
      <c r="P75" s="69">
        <f>'DMI SR Data'!H106</f>
        <v>2.1560538899122853E-2</v>
      </c>
    </row>
    <row r="76" spans="2:17" ht="15" thickBot="1" x14ac:dyDescent="0.3">
      <c r="B76" s="385" t="s">
        <v>438</v>
      </c>
      <c r="C76" s="386">
        <f>'DMI SR Data'!C75</f>
        <v>723972821.6498065</v>
      </c>
      <c r="D76" s="386">
        <f>'DMI SR Data'!D75</f>
        <v>28145034.154805899</v>
      </c>
      <c r="E76" s="69">
        <f>'DMI SR Data'!E75</f>
        <v>4.0448275651837368E-2</v>
      </c>
      <c r="F76" s="386">
        <f>'DMI SR Data'!F75</f>
        <v>1649802773.1761138</v>
      </c>
      <c r="G76" s="386">
        <f>'DMI SR Data'!G75</f>
        <v>86849486.812200546</v>
      </c>
      <c r="H76" s="71">
        <f>'DMI SR Data'!H75</f>
        <v>5.5567551231328852E-2</v>
      </c>
      <c r="I76" s="384"/>
      <c r="J76" s="387" t="s">
        <v>439</v>
      </c>
      <c r="K76" s="401">
        <f>'DMI SR Data'!C107</f>
        <v>54882804.978669122</v>
      </c>
      <c r="L76" s="401">
        <f>'DMI SR Data'!D107</f>
        <v>1074302.8247027248</v>
      </c>
      <c r="M76" s="82">
        <f>'DMI SR Data'!E107</f>
        <v>1.9965298822642186E-2</v>
      </c>
      <c r="N76" s="401">
        <f>'DMI SR Data'!F107</f>
        <v>130502281.90168744</v>
      </c>
      <c r="O76" s="401">
        <f>'DMI SR Data'!G107</f>
        <v>2875979.7418160439</v>
      </c>
      <c r="P76" s="83">
        <f>'DMI SR Data'!H107</f>
        <v>2.2534381182755265E-2</v>
      </c>
    </row>
    <row r="77" spans="2:17" ht="15" thickBot="1" x14ac:dyDescent="0.3">
      <c r="B77" s="387" t="s">
        <v>440</v>
      </c>
      <c r="C77" s="401">
        <f>'DMI SR Data'!C76</f>
        <v>60949250.899879344</v>
      </c>
      <c r="D77" s="401">
        <f>'DMI SR Data'!D76</f>
        <v>3382288.6211743802</v>
      </c>
      <c r="E77" s="82">
        <f>'DMI SR Data'!E76</f>
        <v>5.8753988178138566E-2</v>
      </c>
      <c r="F77" s="401">
        <f>'DMI SR Data'!F76</f>
        <v>138624506.96018636</v>
      </c>
      <c r="G77" s="401">
        <f>'DMI SR Data'!G76</f>
        <v>9231501.1131437868</v>
      </c>
      <c r="H77" s="83">
        <f>'DMI SR Data'!H76</f>
        <v>7.134466853684876E-2</v>
      </c>
      <c r="I77" s="384"/>
      <c r="J77" s="387" t="s">
        <v>441</v>
      </c>
      <c r="K77" s="401">
        <f>'DMI SR Data'!C108</f>
        <v>93036481.993290424</v>
      </c>
      <c r="L77" s="401">
        <f>'DMI SR Data'!D108</f>
        <v>1549633.7979773879</v>
      </c>
      <c r="M77" s="82">
        <f>'DMI SR Data'!E108</f>
        <v>1.6938323142022694E-2</v>
      </c>
      <c r="N77" s="401">
        <f>'DMI SR Data'!F108</f>
        <v>220930276.58220091</v>
      </c>
      <c r="O77" s="401">
        <f>'DMI SR Data'!G108</f>
        <v>3980896.9031299055</v>
      </c>
      <c r="P77" s="83">
        <f>'DMI SR Data'!H108</f>
        <v>1.8349427451780542E-2</v>
      </c>
    </row>
    <row r="78" spans="2:17" ht="15" thickBot="1" x14ac:dyDescent="0.3">
      <c r="B78" s="387" t="s">
        <v>442</v>
      </c>
      <c r="C78" s="401">
        <f>'DMI SR Data'!C77</f>
        <v>135339190.21215826</v>
      </c>
      <c r="D78" s="401">
        <f>'DMI SR Data'!D77</f>
        <v>5408290.6467790157</v>
      </c>
      <c r="E78" s="82">
        <f>'DMI SR Data'!E77</f>
        <v>4.1624360832333389E-2</v>
      </c>
      <c r="F78" s="401">
        <f>'DMI SR Data'!F77</f>
        <v>310877991.87643135</v>
      </c>
      <c r="G78" s="401">
        <f>'DMI SR Data'!G77</f>
        <v>16257355.899015963</v>
      </c>
      <c r="H78" s="83">
        <f>'DMI SR Data'!H77</f>
        <v>5.5180642201390795E-2</v>
      </c>
      <c r="I78" s="384"/>
      <c r="J78" s="387" t="s">
        <v>443</v>
      </c>
      <c r="K78" s="401">
        <f>'DMI SR Data'!C109</f>
        <v>33935053.283828519</v>
      </c>
      <c r="L78" s="401">
        <f>'DMI SR Data'!D109</f>
        <v>515077.30045529082</v>
      </c>
      <c r="M78" s="82">
        <f>'DMI SR Data'!E109</f>
        <v>1.5412258246730846E-2</v>
      </c>
      <c r="N78" s="401">
        <f>'DMI SR Data'!F109</f>
        <v>72660576.868426919</v>
      </c>
      <c r="O78" s="401">
        <f>'DMI SR Data'!G109</f>
        <v>2179683.4621395618</v>
      </c>
      <c r="P78" s="83">
        <f>'DMI SR Data'!H109</f>
        <v>3.0925877309397439E-2</v>
      </c>
      <c r="Q78" s="407"/>
    </row>
    <row r="79" spans="2:17" ht="15" thickBot="1" x14ac:dyDescent="0.3">
      <c r="B79" s="387" t="s">
        <v>444</v>
      </c>
      <c r="C79" s="401">
        <f>'DMI SR Data'!C78</f>
        <v>57096053.072706543</v>
      </c>
      <c r="D79" s="401">
        <f>'DMI SR Data'!D78</f>
        <v>2220897.4337018505</v>
      </c>
      <c r="E79" s="82">
        <f>'DMI SR Data'!E78</f>
        <v>4.0471820222469847E-2</v>
      </c>
      <c r="F79" s="401">
        <f>'DMI SR Data'!F78</f>
        <v>127160940.74597101</v>
      </c>
      <c r="G79" s="401">
        <f>'DMI SR Data'!G78</f>
        <v>7227406.2369647771</v>
      </c>
      <c r="H79" s="83">
        <f>'DMI SR Data'!H78</f>
        <v>6.0261763038610736E-2</v>
      </c>
      <c r="I79" s="384"/>
      <c r="J79" s="387" t="s">
        <v>445</v>
      </c>
      <c r="K79" s="401">
        <f>'DMI SR Data'!C110</f>
        <v>13434301.947902737</v>
      </c>
      <c r="L79" s="401">
        <f>'DMI SR Data'!D110</f>
        <v>136048.79346730374</v>
      </c>
      <c r="M79" s="82">
        <f>'DMI SR Data'!E110</f>
        <v>1.0230576293543238E-2</v>
      </c>
      <c r="N79" s="401">
        <f>'DMI SR Data'!F110</f>
        <v>32126684.067830399</v>
      </c>
      <c r="O79" s="401">
        <f>'DMI SR Data'!G110</f>
        <v>435559.59065442532</v>
      </c>
      <c r="P79" s="83">
        <f>'DMI SR Data'!H110</f>
        <v>1.3743898263001568E-2</v>
      </c>
    </row>
    <row r="80" spans="2:17" ht="15" thickBot="1" x14ac:dyDescent="0.3">
      <c r="B80" s="387" t="s">
        <v>149</v>
      </c>
      <c r="C80" s="401">
        <f>'DMI SR Data'!C79</f>
        <v>29794033.416083016</v>
      </c>
      <c r="D80" s="401">
        <f>'DMI SR Data'!D79</f>
        <v>1433331.6721023582</v>
      </c>
      <c r="E80" s="82">
        <f>'DMI SR Data'!E79</f>
        <v>5.0539358477142478E-2</v>
      </c>
      <c r="F80" s="401">
        <f>'DMI SR Data'!F79</f>
        <v>68584531.577020779</v>
      </c>
      <c r="G80" s="401">
        <f>'DMI SR Data'!G79</f>
        <v>4077415.4321226627</v>
      </c>
      <c r="H80" s="83">
        <f>'DMI SR Data'!H79</f>
        <v>6.3208769447448729E-2</v>
      </c>
      <c r="I80" s="384"/>
      <c r="J80" s="390" t="s">
        <v>446</v>
      </c>
      <c r="K80" s="401">
        <f>'DMI SR Data'!C111</f>
        <v>9651163.4526684079</v>
      </c>
      <c r="L80" s="401">
        <f>'DMI SR Data'!D111</f>
        <v>160013.29147556983</v>
      </c>
      <c r="M80" s="82">
        <f>'DMI SR Data'!E111</f>
        <v>1.6859209764674032E-2</v>
      </c>
      <c r="N80" s="401">
        <f>'DMI SR Data'!F111</f>
        <v>22102938.037835587</v>
      </c>
      <c r="O80" s="401">
        <f>'DMI SR Data'!G111</f>
        <v>652864.13609715924</v>
      </c>
      <c r="P80" s="83">
        <f>'DMI SR Data'!H111</f>
        <v>3.0436451598623522E-2</v>
      </c>
    </row>
    <row r="81" spans="2:16" ht="15" thickBot="1" x14ac:dyDescent="0.3">
      <c r="B81" s="387" t="s">
        <v>447</v>
      </c>
      <c r="C81" s="401">
        <f>'DMI SR Data'!C80</f>
        <v>149797246.76575691</v>
      </c>
      <c r="D81" s="401">
        <f>'DMI SR Data'!D80</f>
        <v>5166031.9062039256</v>
      </c>
      <c r="E81" s="82">
        <f>'DMI SR Data'!E80</f>
        <v>3.5718651130881421E-2</v>
      </c>
      <c r="F81" s="401">
        <f>'DMI SR Data'!F80</f>
        <v>342582520.21721733</v>
      </c>
      <c r="G81" s="401">
        <f>'DMI SR Data'!G80</f>
        <v>17660409.699350834</v>
      </c>
      <c r="H81" s="83">
        <f>'DMI SR Data'!H80</f>
        <v>5.4352748328525158E-2</v>
      </c>
      <c r="I81" s="384"/>
    </row>
    <row r="82" spans="2:16" ht="15" thickBot="1" x14ac:dyDescent="0.3">
      <c r="B82" s="387" t="s">
        <v>151</v>
      </c>
      <c r="C82" s="401">
        <f>'DMI SR Data'!C81</f>
        <v>77075303.011986256</v>
      </c>
      <c r="D82" s="401">
        <f>'DMI SR Data'!D81</f>
        <v>3165168.3021785915</v>
      </c>
      <c r="E82" s="82">
        <f>'DMI SR Data'!E81</f>
        <v>4.2824550578969285E-2</v>
      </c>
      <c r="F82" s="401">
        <f>'DMI SR Data'!F81</f>
        <v>174834655.037202</v>
      </c>
      <c r="G82" s="401">
        <f>'DMI SR Data'!G81</f>
        <v>9959875.1767836213</v>
      </c>
      <c r="H82" s="83">
        <f>'DMI SR Data'!H81</f>
        <v>6.0408724640697437E-2</v>
      </c>
      <c r="I82" s="384"/>
      <c r="J82" s="490" t="s">
        <v>448</v>
      </c>
      <c r="K82" s="461" t="s">
        <v>263</v>
      </c>
      <c r="L82" s="462"/>
      <c r="M82" s="463"/>
      <c r="N82" s="477" t="s">
        <v>266</v>
      </c>
      <c r="O82" s="478"/>
      <c r="P82" s="479"/>
    </row>
    <row r="83" spans="2:16" ht="15" thickBot="1" x14ac:dyDescent="0.3">
      <c r="B83" s="387" t="s">
        <v>449</v>
      </c>
      <c r="C83" s="401">
        <f>'DMI SR Data'!C82</f>
        <v>94390902.38527742</v>
      </c>
      <c r="D83" s="401">
        <f>'DMI SR Data'!D82</f>
        <v>4227165.4213765264</v>
      </c>
      <c r="E83" s="82">
        <f>'DMI SR Data'!E82</f>
        <v>4.6883210076673822E-2</v>
      </c>
      <c r="F83" s="401">
        <f>'DMI SR Data'!F82</f>
        <v>214505108.28445476</v>
      </c>
      <c r="G83" s="401">
        <f>'DMI SR Data'!G82</f>
        <v>12180851.677155465</v>
      </c>
      <c r="H83" s="83">
        <f>'DMI SR Data'!H82</f>
        <v>6.0204603646698947E-2</v>
      </c>
      <c r="I83" s="384"/>
      <c r="J83" s="491"/>
      <c r="K83" s="56" t="s">
        <v>268</v>
      </c>
      <c r="L83" s="56" t="s">
        <v>269</v>
      </c>
      <c r="M83" s="56" t="s">
        <v>270</v>
      </c>
      <c r="N83" s="56" t="s">
        <v>268</v>
      </c>
      <c r="O83" s="56" t="s">
        <v>269</v>
      </c>
      <c r="P83" s="56" t="s">
        <v>270</v>
      </c>
    </row>
    <row r="84" spans="2:16" ht="15" thickBot="1" x14ac:dyDescent="0.3">
      <c r="B84" s="390" t="s">
        <v>450</v>
      </c>
      <c r="C84" s="401">
        <f>'DMI SR Data'!C83</f>
        <v>119530841.88599452</v>
      </c>
      <c r="D84" s="401">
        <f>'DMI SR Data'!D83</f>
        <v>3141860.1512984931</v>
      </c>
      <c r="E84" s="82">
        <f>'DMI SR Data'!E83</f>
        <v>2.6994480959204852E-2</v>
      </c>
      <c r="F84" s="401">
        <f>'DMI SR Data'!F83</f>
        <v>273272109.93520194</v>
      </c>
      <c r="G84" s="401">
        <f>'DMI SR Data'!G83</f>
        <v>10894263.03523466</v>
      </c>
      <c r="H84" s="83">
        <f>'DMI SR Data'!H83</f>
        <v>4.1521276144125638E-2</v>
      </c>
      <c r="I84" s="384"/>
      <c r="J84" s="385" t="s">
        <v>451</v>
      </c>
      <c r="K84" s="386">
        <f>'DMI SR Data'!C103</f>
        <v>162175647.78316745</v>
      </c>
      <c r="L84" s="386">
        <f>'DMI SR Data'!D103</f>
        <v>-1056714.0672497749</v>
      </c>
      <c r="M84" s="69">
        <f>'DMI SR Data'!E103</f>
        <v>-6.4736799447778987E-3</v>
      </c>
      <c r="N84" s="386">
        <f>'DMI SR Data'!F103</f>
        <v>358740973.85180235</v>
      </c>
      <c r="O84" s="386">
        <f>'DMI SR Data'!G103</f>
        <v>9718049.666833818</v>
      </c>
      <c r="P84" s="69">
        <f>'DMI SR Data'!H103</f>
        <v>2.7843585602656949E-2</v>
      </c>
    </row>
    <row r="85" spans="2:16" ht="15" thickBot="1" x14ac:dyDescent="0.3">
      <c r="B85" s="398"/>
      <c r="C85" s="384"/>
      <c r="D85" s="384"/>
      <c r="E85" s="384"/>
      <c r="F85" s="384"/>
      <c r="G85" s="384"/>
      <c r="H85" s="384"/>
      <c r="I85" s="384"/>
      <c r="J85" s="387" t="s">
        <v>452</v>
      </c>
      <c r="K85" s="401">
        <f>'DMI SR Data'!C104</f>
        <v>46601483.086986415</v>
      </c>
      <c r="L85" s="401">
        <f>'DMI SR Data'!D104</f>
        <v>-186310.69630074501</v>
      </c>
      <c r="M85" s="82">
        <f>'DMI SR Data'!E104</f>
        <v>-3.9820363653756234E-3</v>
      </c>
      <c r="N85" s="401">
        <f>'DMI SR Data'!F104</f>
        <v>104023050.79982142</v>
      </c>
      <c r="O85" s="401">
        <f>'DMI SR Data'!G104</f>
        <v>2500547.5836883485</v>
      </c>
      <c r="P85" s="82">
        <f>'DMI SR Data'!H104</f>
        <v>2.4630476046920237E-2</v>
      </c>
    </row>
    <row r="86" spans="2:16" ht="15" thickBot="1" x14ac:dyDescent="0.3">
      <c r="B86" s="490" t="s">
        <v>453</v>
      </c>
      <c r="C86" s="461" t="s">
        <v>263</v>
      </c>
      <c r="D86" s="462"/>
      <c r="E86" s="463"/>
      <c r="F86" s="485" t="s">
        <v>266</v>
      </c>
      <c r="G86" s="485"/>
      <c r="H86" s="485"/>
      <c r="I86" s="384"/>
      <c r="J86" s="390" t="s">
        <v>454</v>
      </c>
      <c r="K86" s="401">
        <f>'DMI SR Data'!C105</f>
        <v>115574164.69618122</v>
      </c>
      <c r="L86" s="401">
        <f>'DMI SR Data'!D105</f>
        <v>-870403.37094888091</v>
      </c>
      <c r="M86" s="82">
        <f>'DMI SR Data'!E105</f>
        <v>-7.4748301736762401E-3</v>
      </c>
      <c r="N86" s="401">
        <f>'DMI SR Data'!F105</f>
        <v>254748713.3036451</v>
      </c>
      <c r="O86" s="401">
        <f>'DMI SR Data'!G105</f>
        <v>7248292.3348096609</v>
      </c>
      <c r="P86" s="82">
        <f>'DMI SR Data'!H105</f>
        <v>2.9285979823534706E-2</v>
      </c>
    </row>
    <row r="87" spans="2:16" ht="15" thickBot="1" x14ac:dyDescent="0.3">
      <c r="B87" s="491"/>
      <c r="C87" s="56" t="s">
        <v>268</v>
      </c>
      <c r="D87" s="56" t="s">
        <v>269</v>
      </c>
      <c r="E87" s="56" t="s">
        <v>270</v>
      </c>
      <c r="F87" s="56" t="s">
        <v>268</v>
      </c>
      <c r="G87" s="56" t="s">
        <v>269</v>
      </c>
      <c r="H87" s="56" t="s">
        <v>270</v>
      </c>
      <c r="I87" s="384"/>
      <c r="J87" s="398"/>
      <c r="K87" s="404"/>
      <c r="L87" s="404"/>
      <c r="M87" s="68"/>
      <c r="N87" s="404"/>
      <c r="O87" s="404"/>
      <c r="P87" s="68"/>
    </row>
    <row r="88" spans="2:16" ht="15" thickBot="1" x14ac:dyDescent="0.3">
      <c r="B88" s="385" t="s">
        <v>455</v>
      </c>
      <c r="C88" s="386">
        <f>'DMI SR Data'!C92</f>
        <v>466552225.89594609</v>
      </c>
      <c r="D88" s="386">
        <f>'DMI SR Data'!D92</f>
        <v>6393439.3831043243</v>
      </c>
      <c r="E88" s="69">
        <f>'DMI SR Data'!E92</f>
        <v>1.389398522965268E-2</v>
      </c>
      <c r="F88" s="386">
        <f>'DMI SR Data'!F92</f>
        <v>1077444798.9727678</v>
      </c>
      <c r="G88" s="386">
        <f>'DMI SR Data'!G92</f>
        <v>50520010.34830761</v>
      </c>
      <c r="H88" s="69">
        <f>'DMI SR Data'!H92</f>
        <v>4.9195433694786829E-2</v>
      </c>
      <c r="I88" s="384"/>
      <c r="J88" s="490" t="s">
        <v>456</v>
      </c>
      <c r="K88" s="478" t="s">
        <v>263</v>
      </c>
      <c r="L88" s="478"/>
      <c r="M88" s="479"/>
      <c r="N88" s="477" t="s">
        <v>266</v>
      </c>
      <c r="O88" s="478"/>
      <c r="P88" s="479"/>
    </row>
    <row r="89" spans="2:16" ht="15" thickBot="1" x14ac:dyDescent="0.3">
      <c r="B89" s="387" t="s">
        <v>368</v>
      </c>
      <c r="C89" s="401">
        <f>'DMI SR Data'!C93</f>
        <v>37994697.874804072</v>
      </c>
      <c r="D89" s="401">
        <f>'DMI SR Data'!D93</f>
        <v>1898243.5727637783</v>
      </c>
      <c r="E89" s="82">
        <f>'DMI SR Data'!E93</f>
        <v>5.2588089591294927E-2</v>
      </c>
      <c r="F89" s="401">
        <f>'DMI SR Data'!F93</f>
        <v>83285046.597891644</v>
      </c>
      <c r="G89" s="401">
        <f>'DMI SR Data'!G93</f>
        <v>4698591.9668406099</v>
      </c>
      <c r="H89" s="82">
        <f>'DMI SR Data'!H93</f>
        <v>5.9788827335443953E-2</v>
      </c>
      <c r="I89" s="384"/>
      <c r="J89" s="491"/>
      <c r="K89" s="66" t="s">
        <v>268</v>
      </c>
      <c r="L89" s="56" t="s">
        <v>269</v>
      </c>
      <c r="M89" s="56" t="s">
        <v>270</v>
      </c>
      <c r="N89" s="56" t="s">
        <v>268</v>
      </c>
      <c r="O89" s="56" t="s">
        <v>269</v>
      </c>
      <c r="P89" s="56" t="s">
        <v>270</v>
      </c>
    </row>
    <row r="90" spans="2:16" ht="15" thickBot="1" x14ac:dyDescent="0.3">
      <c r="B90" s="387" t="s">
        <v>369</v>
      </c>
      <c r="C90" s="401">
        <f>'DMI SR Data'!C94</f>
        <v>140655379.28007519</v>
      </c>
      <c r="D90" s="401">
        <f>'DMI SR Data'!D94</f>
        <v>184151.15229809284</v>
      </c>
      <c r="E90" s="82">
        <f>'DMI SR Data'!E94</f>
        <v>1.3109528175448363E-3</v>
      </c>
      <c r="F90" s="401">
        <f>'DMI SR Data'!F94</f>
        <v>330837684.83479655</v>
      </c>
      <c r="G90" s="401">
        <f>'DMI SR Data'!G94</f>
        <v>13857092.188125849</v>
      </c>
      <c r="H90" s="82">
        <f>'DMI SR Data'!H94</f>
        <v>4.3715900940257117E-2</v>
      </c>
      <c r="I90" s="384"/>
      <c r="J90" s="385" t="s">
        <v>456</v>
      </c>
      <c r="K90" s="386">
        <f>'DMI SR Data'!C114</f>
        <v>325547983.9586221</v>
      </c>
      <c r="L90" s="386">
        <f>'DMI SR Data'!D114</f>
        <v>6669609.8604726195</v>
      </c>
      <c r="M90" s="69">
        <f>'DMI SR Data'!E114</f>
        <v>2.0915842535059279E-2</v>
      </c>
      <c r="N90" s="386">
        <f>'DMI SR Data'!F114</f>
        <v>745583133.30384493</v>
      </c>
      <c r="O90" s="386">
        <f>'DMI SR Data'!G114</f>
        <v>23540822.912814498</v>
      </c>
      <c r="P90" s="69">
        <f>'DMI SR Data'!H114</f>
        <v>3.2603107288914537E-2</v>
      </c>
    </row>
    <row r="91" spans="2:16" ht="15" thickBot="1" x14ac:dyDescent="0.3">
      <c r="B91" s="387" t="s">
        <v>370</v>
      </c>
      <c r="C91" s="401">
        <f>'DMI SR Data'!C95</f>
        <v>37864977.232454114</v>
      </c>
      <c r="D91" s="401">
        <f>'DMI SR Data'!D95</f>
        <v>1686024.254686743</v>
      </c>
      <c r="E91" s="82">
        <f>'DMI SR Data'!E95</f>
        <v>4.6602350701603658E-2</v>
      </c>
      <c r="F91" s="401">
        <f>'DMI SR Data'!F95</f>
        <v>87899184.659850955</v>
      </c>
      <c r="G91" s="401">
        <f>'DMI SR Data'!G95</f>
        <v>6321344.8865672201</v>
      </c>
      <c r="H91" s="82">
        <f>'DMI SR Data'!H95</f>
        <v>7.7488505507563379E-2</v>
      </c>
      <c r="I91" s="384"/>
      <c r="J91" s="387" t="s">
        <v>471</v>
      </c>
      <c r="K91" s="400">
        <f>'DMI SR Data'!C115</f>
        <v>325547983.95862204</v>
      </c>
      <c r="L91" s="405">
        <f>'DMI SR Data'!D115</f>
        <v>6669609.8604725599</v>
      </c>
      <c r="M91" s="86">
        <f>'DMI SR Data'!E115</f>
        <v>2.0915842535059091E-2</v>
      </c>
      <c r="N91" s="405">
        <f>'DMI SR Data'!F115</f>
        <v>745659593.19570851</v>
      </c>
      <c r="O91" s="405">
        <f>'DMI SR Data'!G115</f>
        <v>23617282.804677963</v>
      </c>
      <c r="P91" s="85">
        <f>'DMI SR Data'!H115</f>
        <v>3.2709001210590755E-2</v>
      </c>
    </row>
    <row r="92" spans="2:16" ht="15" thickBot="1" x14ac:dyDescent="0.3">
      <c r="B92" s="387" t="s">
        <v>371</v>
      </c>
      <c r="C92" s="401">
        <f>'DMI SR Data'!C96</f>
        <v>36899939.70741155</v>
      </c>
      <c r="D92" s="401">
        <f>'DMI SR Data'!D96</f>
        <v>1161269.2437901795</v>
      </c>
      <c r="E92" s="82">
        <f>'DMI SR Data'!E96</f>
        <v>3.2493353242456044E-2</v>
      </c>
      <c r="F92" s="401">
        <f>'DMI SR Data'!F96</f>
        <v>82534420.957498595</v>
      </c>
      <c r="G92" s="401">
        <f>'DMI SR Data'!G96</f>
        <v>4093078.9821123928</v>
      </c>
      <c r="H92" s="82">
        <f>'DMI SR Data'!H96</f>
        <v>5.2180124396606367E-2</v>
      </c>
      <c r="I92" s="384"/>
    </row>
    <row r="93" spans="2:16" ht="15" thickBot="1" x14ac:dyDescent="0.3">
      <c r="B93" s="387" t="s">
        <v>372</v>
      </c>
      <c r="C93" s="401">
        <f>'DMI SR Data'!C97</f>
        <v>72620821.118723392</v>
      </c>
      <c r="D93" s="401">
        <f>'DMI SR Data'!D97</f>
        <v>-1725872.9361253083</v>
      </c>
      <c r="E93" s="82">
        <f>'DMI SR Data'!E97</f>
        <v>-2.3213849089941493E-2</v>
      </c>
      <c r="F93" s="401">
        <f>'DMI SR Data'!F97</f>
        <v>173835900.3914198</v>
      </c>
      <c r="G93" s="401">
        <f>'DMI SR Data'!G97</f>
        <v>5704715.9931558371</v>
      </c>
      <c r="H93" s="82">
        <f>'DMI SR Data'!H97</f>
        <v>3.3930148137437027E-2</v>
      </c>
    </row>
    <row r="94" spans="2:16" ht="16" thickBot="1" x14ac:dyDescent="0.3">
      <c r="B94" s="387" t="s">
        <v>373</v>
      </c>
      <c r="C94" s="401">
        <f>'DMI SR Data'!C98</f>
        <v>80151019.536035031</v>
      </c>
      <c r="D94" s="401">
        <f>'DMI SR Data'!D98</f>
        <v>2164180.6548946053</v>
      </c>
      <c r="E94" s="82">
        <f>'DMI SR Data'!E98</f>
        <v>2.7750588252372022E-2</v>
      </c>
      <c r="F94" s="401">
        <f>'DMI SR Data'!F98</f>
        <v>179902702.96005371</v>
      </c>
      <c r="G94" s="401">
        <f>'DMI SR Data'!G98</f>
        <v>9246751.4969592392</v>
      </c>
      <c r="H94" s="82">
        <f>'DMI SR Data'!H98</f>
        <v>5.4183586436239307E-2</v>
      </c>
      <c r="I94" s="411"/>
    </row>
    <row r="95" spans="2:16" ht="15" thickBot="1" x14ac:dyDescent="0.3">
      <c r="B95" s="387" t="s">
        <v>374</v>
      </c>
      <c r="C95" s="401">
        <f>'DMI SR Data'!C99</f>
        <v>23301220.706294134</v>
      </c>
      <c r="D95" s="401">
        <f>'DMI SR Data'!D99</f>
        <v>236736.61390372366</v>
      </c>
      <c r="E95" s="82">
        <f>'DMI SR Data'!E99</f>
        <v>1.0264119195357567E-2</v>
      </c>
      <c r="F95" s="401">
        <f>'DMI SR Data'!F99</f>
        <v>53936366.328417398</v>
      </c>
      <c r="G95" s="401">
        <f>'DMI SR Data'!G99</f>
        <v>2317945.203122817</v>
      </c>
      <c r="H95" s="82">
        <f>'DMI SR Data'!H99</f>
        <v>4.4905387506844023E-2</v>
      </c>
      <c r="I95" s="398"/>
    </row>
    <row r="96" spans="2:16" ht="15" thickBot="1" x14ac:dyDescent="0.3">
      <c r="B96" s="387" t="s">
        <v>375</v>
      </c>
      <c r="C96" s="401">
        <f>'DMI SR Data'!C100</f>
        <v>11775720.405998858</v>
      </c>
      <c r="D96" s="401">
        <f>'DMI SR Data'!D100</f>
        <v>273955.86297214404</v>
      </c>
      <c r="E96" s="82">
        <f>'DMI SR Data'!E100</f>
        <v>2.3818594264150356E-2</v>
      </c>
      <c r="F96" s="401">
        <f>'DMI SR Data'!F100</f>
        <v>27481203.712585405</v>
      </c>
      <c r="G96" s="401">
        <f>'DMI SR Data'!G100</f>
        <v>1448028.3809226826</v>
      </c>
      <c r="H96" s="82">
        <f>'DMI SR Data'!H100</f>
        <v>5.5622426479858766E-2</v>
      </c>
      <c r="I96" s="406"/>
      <c r="J96" s="490" t="s">
        <v>31</v>
      </c>
      <c r="K96" s="461" t="s">
        <v>263</v>
      </c>
      <c r="L96" s="462"/>
      <c r="M96" s="463"/>
      <c r="N96" s="477" t="s">
        <v>266</v>
      </c>
      <c r="O96" s="478"/>
      <c r="P96" s="479"/>
    </row>
    <row r="97" spans="2:17" ht="15" thickBot="1" x14ac:dyDescent="0.3">
      <c r="B97" s="387" t="s">
        <v>376</v>
      </c>
      <c r="C97" s="401">
        <f>'DMI SR Data'!C101</f>
        <v>14065732.854559807</v>
      </c>
      <c r="D97" s="401">
        <f>'DMI SR Data'!D101</f>
        <v>869619.36022857949</v>
      </c>
      <c r="E97" s="82">
        <f>'DMI SR Data'!E101</f>
        <v>6.5899657547061077E-2</v>
      </c>
      <c r="F97" s="401">
        <f>'DMI SR Data'!F101</f>
        <v>31395344.744938966</v>
      </c>
      <c r="G97" s="401">
        <f>'DMI SR Data'!G101</f>
        <v>2129319.6636705697</v>
      </c>
      <c r="H97" s="82">
        <f>'DMI SR Data'!H101</f>
        <v>7.2757392155500894E-2</v>
      </c>
      <c r="I97" s="384"/>
      <c r="J97" s="491"/>
      <c r="K97" s="56" t="s">
        <v>268</v>
      </c>
      <c r="L97" s="56" t="s">
        <v>269</v>
      </c>
      <c r="M97" s="56" t="s">
        <v>270</v>
      </c>
      <c r="N97" s="56" t="s">
        <v>268</v>
      </c>
      <c r="O97" s="56" t="s">
        <v>269</v>
      </c>
      <c r="P97" s="56" t="s">
        <v>270</v>
      </c>
    </row>
    <row r="98" spans="2:17" ht="15" thickBot="1" x14ac:dyDescent="0.3">
      <c r="B98" s="390" t="s">
        <v>457</v>
      </c>
      <c r="C98" s="401">
        <f>'DMI SR Data'!C102</f>
        <v>11222717.179600321</v>
      </c>
      <c r="D98" s="401">
        <f>'DMI SR Data'!D102</f>
        <v>-354868.39630555548</v>
      </c>
      <c r="E98" s="82">
        <f>'DMI SR Data'!E102</f>
        <v>-3.0651330018589749E-2</v>
      </c>
      <c r="F98" s="401">
        <f>'DMI SR Data'!F102</f>
        <v>26684930.958350983</v>
      </c>
      <c r="G98" s="401">
        <f>'DMI SR Data'!G102</f>
        <v>1051128.7598666288</v>
      </c>
      <c r="H98" s="82">
        <f>'DMI SR Data'!H102</f>
        <v>4.1005573489553519E-2</v>
      </c>
      <c r="I98" s="384"/>
      <c r="J98" s="385" t="s">
        <v>458</v>
      </c>
      <c r="K98" s="386">
        <f>'DMI SR Data'!C112</f>
        <v>457000838.98959011</v>
      </c>
      <c r="L98" s="386">
        <f>'DMI SR Data'!D112</f>
        <v>-3425385.7977018356</v>
      </c>
      <c r="M98" s="69">
        <f>'DMI SR Data'!E112</f>
        <v>-7.4395975148554968E-3</v>
      </c>
      <c r="N98" s="386">
        <f>'DMI SR Data'!F112</f>
        <v>1104719215.8236251</v>
      </c>
      <c r="O98" s="386">
        <f>'DMI SR Data'!G112</f>
        <v>25302483.17019105</v>
      </c>
      <c r="P98" s="69">
        <f>'DMI SR Data'!H112</f>
        <v>2.3440884697045791E-2</v>
      </c>
    </row>
    <row r="99" spans="2:17" ht="15" thickBot="1" x14ac:dyDescent="0.3">
      <c r="B99" s="398"/>
      <c r="C99" s="404"/>
      <c r="D99" s="404"/>
      <c r="E99" s="68"/>
      <c r="F99" s="404"/>
      <c r="G99" s="404"/>
      <c r="H99" s="68"/>
      <c r="I99" s="384"/>
      <c r="J99" s="385" t="s">
        <v>459</v>
      </c>
      <c r="K99" s="386">
        <f>'DMI SR Data'!C116</f>
        <v>27492464.245044749</v>
      </c>
      <c r="L99" s="386">
        <f>'DMI SR Data'!D116</f>
        <v>606395.24859105796</v>
      </c>
      <c r="M99" s="69">
        <f>'DMI SR Data'!E116</f>
        <v>2.2554254720950181E-2</v>
      </c>
      <c r="N99" s="386">
        <f>'DMI SR Data'!F116</f>
        <v>60437531.874146163</v>
      </c>
      <c r="O99" s="386">
        <f>'DMI SR Data'!G116</f>
        <v>2156160.5435797647</v>
      </c>
      <c r="P99" s="69">
        <f>'DMI SR Data'!H116</f>
        <v>3.6995707107683296E-2</v>
      </c>
    </row>
    <row r="100" spans="2:17" ht="15" thickBot="1" x14ac:dyDescent="0.3">
      <c r="B100" s="398"/>
      <c r="C100" s="404"/>
      <c r="D100" s="404"/>
      <c r="E100" s="68"/>
      <c r="F100" s="404"/>
      <c r="G100" s="404"/>
      <c r="H100" s="68"/>
      <c r="I100" s="384"/>
      <c r="J100" s="385" t="s">
        <v>460</v>
      </c>
      <c r="K100" s="386">
        <f>'DMI SR Data'!C118</f>
        <v>88607141.04806675</v>
      </c>
      <c r="L100" s="386">
        <f>'DMI SR Data'!D118</f>
        <v>2634132.2896303236</v>
      </c>
      <c r="M100" s="69">
        <f>'DMI SR Data'!E118</f>
        <v>3.0639061348098271E-2</v>
      </c>
      <c r="N100" s="386">
        <f>'DMI SR Data'!F118</f>
        <v>197951203.36232674</v>
      </c>
      <c r="O100" s="386">
        <f>'DMI SR Data'!G118</f>
        <v>10254349.412381113</v>
      </c>
      <c r="P100" s="69">
        <f>'DMI SR Data'!H118</f>
        <v>5.463250553531232E-2</v>
      </c>
    </row>
    <row r="101" spans="2:17" ht="15" thickBot="1" x14ac:dyDescent="0.3">
      <c r="B101" s="398"/>
      <c r="C101" s="404"/>
      <c r="D101" s="404"/>
      <c r="E101" s="68"/>
      <c r="F101" s="404"/>
      <c r="G101" s="404"/>
      <c r="H101" s="68"/>
      <c r="I101" s="384"/>
      <c r="J101" s="385" t="s">
        <v>461</v>
      </c>
      <c r="K101" s="386">
        <f>'DMI SR Data'!C120</f>
        <v>70315890.005135283</v>
      </c>
      <c r="L101" s="386">
        <f>'DMI SR Data'!D120</f>
        <v>367448.40498319268</v>
      </c>
      <c r="M101" s="69">
        <f>'DMI SR Data'!E120</f>
        <v>5.2531321152749421E-3</v>
      </c>
      <c r="N101" s="386">
        <f>'DMI SR Data'!F120</f>
        <v>160915250.80803904</v>
      </c>
      <c r="O101" s="386">
        <f>'DMI SR Data'!G120</f>
        <v>498712.61180505157</v>
      </c>
      <c r="P101" s="69">
        <f>'DMI SR Data'!H120</f>
        <v>3.1088603295689344E-3</v>
      </c>
    </row>
    <row r="102" spans="2:17" ht="15" thickBot="1" x14ac:dyDescent="0.3">
      <c r="B102" s="398"/>
      <c r="C102" s="404"/>
      <c r="D102" s="404"/>
      <c r="E102" s="68"/>
      <c r="F102" s="404"/>
      <c r="G102" s="404"/>
      <c r="H102" s="68"/>
      <c r="I102" s="384"/>
      <c r="J102" s="385" t="s">
        <v>462</v>
      </c>
      <c r="K102" s="386">
        <f>'DMI SR Data'!C122</f>
        <v>141663247.1286543</v>
      </c>
      <c r="L102" s="386">
        <f>'DMI SR Data'!D122</f>
        <v>2518337.7553571463</v>
      </c>
      <c r="M102" s="69">
        <f>'DMI SR Data'!E122</f>
        <v>1.8098669701246232E-2</v>
      </c>
      <c r="N102" s="386">
        <f>'DMI SR Data'!F122</f>
        <v>315909955.91228181</v>
      </c>
      <c r="O102" s="386">
        <f>'DMI SR Data'!G122</f>
        <v>16070373.260335803</v>
      </c>
      <c r="P102" s="69">
        <f>'DMI SR Data'!H122</f>
        <v>5.3596570266675907E-2</v>
      </c>
    </row>
    <row r="103" spans="2:17" ht="15" thickBot="1" x14ac:dyDescent="0.3">
      <c r="B103" s="398"/>
      <c r="C103" s="404"/>
      <c r="D103" s="404"/>
      <c r="E103" s="68"/>
      <c r="F103" s="404"/>
      <c r="G103" s="404"/>
      <c r="H103" s="68"/>
      <c r="I103" s="384"/>
      <c r="J103" s="385" t="s">
        <v>463</v>
      </c>
      <c r="K103" s="386">
        <f>'DMI SR Data'!C124</f>
        <v>117901754.92318816</v>
      </c>
      <c r="L103" s="386">
        <f>'DMI SR Data'!D124</f>
        <v>442072.08185754716</v>
      </c>
      <c r="M103" s="69">
        <f>'DMI SR Data'!E124</f>
        <v>3.7636069769975146E-3</v>
      </c>
      <c r="N103" s="386">
        <f>'DMI SR Data'!F124</f>
        <v>270156489.74847257</v>
      </c>
      <c r="O103" s="386">
        <f>'DMI SR Data'!G124</f>
        <v>706705.47207844257</v>
      </c>
      <c r="P103" s="69">
        <f>'DMI SR Data'!H124</f>
        <v>2.6227724545272737E-3</v>
      </c>
    </row>
    <row r="104" spans="2:17" ht="15" thickBot="1" x14ac:dyDescent="0.3">
      <c r="B104" s="398"/>
      <c r="C104" s="404"/>
      <c r="D104" s="404"/>
      <c r="E104" s="68"/>
      <c r="F104" s="404"/>
      <c r="G104" s="404"/>
      <c r="H104" s="68"/>
      <c r="I104" s="384"/>
      <c r="J104" s="385" t="s">
        <v>464</v>
      </c>
      <c r="K104" s="386">
        <f>'DMI SR Data'!C126</f>
        <v>67679674.013527662</v>
      </c>
      <c r="L104" s="386">
        <f>'DMI SR Data'!D126</f>
        <v>1376734.589443706</v>
      </c>
      <c r="M104" s="69">
        <f>'DMI SR Data'!E126</f>
        <v>2.076430700361407E-2</v>
      </c>
      <c r="N104" s="386">
        <f>'DMI SR Data'!F126</f>
        <v>154568572.42277044</v>
      </c>
      <c r="O104" s="386">
        <f>'DMI SR Data'!G126</f>
        <v>7928775.2274226844</v>
      </c>
      <c r="P104" s="69">
        <f>'DMI SR Data'!H126</f>
        <v>5.4069736722700747E-2</v>
      </c>
    </row>
    <row r="105" spans="2:17" x14ac:dyDescent="0.25">
      <c r="B105" s="398"/>
      <c r="C105" s="404"/>
      <c r="D105" s="404"/>
      <c r="E105" s="68"/>
      <c r="F105" s="404"/>
      <c r="G105" s="404"/>
      <c r="H105" s="68"/>
      <c r="I105" s="384"/>
    </row>
    <row r="106" spans="2:17" x14ac:dyDescent="0.25">
      <c r="B106" s="398"/>
      <c r="C106" s="384"/>
      <c r="D106" s="384"/>
      <c r="E106" s="384"/>
      <c r="F106" s="384"/>
      <c r="G106" s="384"/>
      <c r="H106" s="384"/>
      <c r="I106" s="384"/>
    </row>
    <row r="107" spans="2:17" x14ac:dyDescent="0.25">
      <c r="I107" s="384"/>
      <c r="Q107" s="407">
        <f>SUM(K121:K122)</f>
        <v>60580413.787010327</v>
      </c>
    </row>
    <row r="108" spans="2:17" ht="16" thickBot="1" x14ac:dyDescent="0.3">
      <c r="B108" s="411" t="str">
        <f>'HOME PAGE'!H7</f>
        <v>YTD ENDING 11-30-2025</v>
      </c>
      <c r="C108" s="411"/>
      <c r="D108" s="411"/>
      <c r="E108" s="411"/>
      <c r="F108" s="411"/>
      <c r="G108" s="411"/>
      <c r="H108" s="411"/>
      <c r="I108" s="384"/>
      <c r="J108" s="411"/>
      <c r="K108" s="411"/>
      <c r="L108" s="411"/>
      <c r="M108" s="411"/>
      <c r="N108" s="411"/>
      <c r="O108" s="411"/>
      <c r="P108" s="411"/>
    </row>
    <row r="109" spans="2:17" ht="15" thickBot="1" x14ac:dyDescent="0.3">
      <c r="B109" s="489" t="s">
        <v>413</v>
      </c>
      <c r="C109" s="461" t="s">
        <v>263</v>
      </c>
      <c r="D109" s="462"/>
      <c r="E109" s="463"/>
      <c r="F109" s="485" t="s">
        <v>266</v>
      </c>
      <c r="G109" s="485"/>
      <c r="H109" s="485"/>
      <c r="I109" s="384"/>
      <c r="J109" s="490" t="s">
        <v>414</v>
      </c>
      <c r="K109" s="461" t="s">
        <v>263</v>
      </c>
      <c r="L109" s="462"/>
      <c r="M109" s="463"/>
      <c r="N109" s="477" t="s">
        <v>266</v>
      </c>
      <c r="O109" s="478"/>
      <c r="P109" s="479"/>
    </row>
    <row r="110" spans="2:17" ht="15" thickBot="1" x14ac:dyDescent="0.3">
      <c r="B110" s="489"/>
      <c r="C110" s="56" t="s">
        <v>268</v>
      </c>
      <c r="D110" s="56" t="s">
        <v>269</v>
      </c>
      <c r="E110" s="56" t="s">
        <v>270</v>
      </c>
      <c r="F110" s="56" t="s">
        <v>268</v>
      </c>
      <c r="G110" s="56" t="s">
        <v>269</v>
      </c>
      <c r="H110" s="56" t="s">
        <v>270</v>
      </c>
      <c r="I110" s="384"/>
      <c r="J110" s="491"/>
      <c r="K110" s="56" t="s">
        <v>268</v>
      </c>
      <c r="L110" s="56" t="s">
        <v>269</v>
      </c>
      <c r="M110" s="56" t="s">
        <v>270</v>
      </c>
      <c r="N110" s="56" t="s">
        <v>268</v>
      </c>
      <c r="O110" s="56" t="s">
        <v>269</v>
      </c>
      <c r="P110" s="56" t="s">
        <v>270</v>
      </c>
    </row>
    <row r="111" spans="2:17" ht="15" thickBot="1" x14ac:dyDescent="0.3">
      <c r="B111" s="385" t="s">
        <v>415</v>
      </c>
      <c r="C111" s="386">
        <f>'DMI SR Data'!C203</f>
        <v>163069019.63031864</v>
      </c>
      <c r="D111" s="386">
        <f>'DMI SR Data'!D203</f>
        <v>5706819.0919269323</v>
      </c>
      <c r="E111" s="69">
        <f>'DMI SR Data'!E203</f>
        <v>3.6265501323709808E-2</v>
      </c>
      <c r="F111" s="386">
        <f>'DMI SR Data'!F203</f>
        <v>364116637.33542001</v>
      </c>
      <c r="G111" s="386">
        <f>'DMI SR Data'!G203</f>
        <v>17614798.127290606</v>
      </c>
      <c r="H111" s="69">
        <f>'DMI SR Data'!H203</f>
        <v>5.0836088395796716E-2</v>
      </c>
      <c r="I111" s="384"/>
      <c r="J111" s="385" t="s">
        <v>414</v>
      </c>
      <c r="K111" s="386">
        <f>'DMI SR Data'!C197</f>
        <v>563946483.33559346</v>
      </c>
      <c r="L111" s="386">
        <f>'DMI SR Data'!D197</f>
        <v>9833249.5209656954</v>
      </c>
      <c r="M111" s="69">
        <f>'DMI SR Data'!E197</f>
        <v>1.774592072683703E-2</v>
      </c>
      <c r="N111" s="386">
        <f>'DMI SR Data'!F197</f>
        <v>1295511871.0568573</v>
      </c>
      <c r="O111" s="386">
        <f>'DMI SR Data'!G197</f>
        <v>38367193.684521914</v>
      </c>
      <c r="P111" s="71">
        <f>'DMI SR Data'!H197</f>
        <v>3.0519314423473068E-2</v>
      </c>
    </row>
    <row r="112" spans="2:17" ht="15" thickBot="1" x14ac:dyDescent="0.3">
      <c r="B112" s="387" t="s">
        <v>416</v>
      </c>
      <c r="C112" s="401">
        <f>'DMI SR Data'!C204</f>
        <v>140105287.66537094</v>
      </c>
      <c r="D112" s="401">
        <f>'DMI SR Data'!D204</f>
        <v>4654535.6123558581</v>
      </c>
      <c r="E112" s="82">
        <f>'DMI SR Data'!E204</f>
        <v>3.4363305790536217E-2</v>
      </c>
      <c r="F112" s="401">
        <f>'DMI SR Data'!F204</f>
        <v>314506999.79655325</v>
      </c>
      <c r="G112" s="401">
        <f>'DMI SR Data'!G204</f>
        <v>15132572.361581385</v>
      </c>
      <c r="H112" s="82">
        <f>'DMI SR Data'!H204</f>
        <v>5.0547311242435305E-2</v>
      </c>
      <c r="I112" s="384"/>
      <c r="J112" s="387" t="s">
        <v>417</v>
      </c>
      <c r="K112" s="401">
        <f>'DMI SR Data'!C198</f>
        <v>171722249.3670499</v>
      </c>
      <c r="L112" s="401">
        <f>'DMI SR Data'!D198</f>
        <v>3437274.7296660244</v>
      </c>
      <c r="M112" s="82">
        <f>'DMI SR Data'!E198</f>
        <v>2.0425321613367891E-2</v>
      </c>
      <c r="N112" s="401">
        <f>'DMI SR Data'!F198</f>
        <v>382410884.85139662</v>
      </c>
      <c r="O112" s="401">
        <f>'DMI SR Data'!G198</f>
        <v>13123106.871122777</v>
      </c>
      <c r="P112" s="83">
        <f>'DMI SR Data'!H198</f>
        <v>3.5536261023574336E-2</v>
      </c>
    </row>
    <row r="113" spans="2:17" ht="15" thickBot="1" x14ac:dyDescent="0.3">
      <c r="B113" s="390" t="s">
        <v>418</v>
      </c>
      <c r="C113" s="401">
        <f>'DMI SR Data'!C205</f>
        <v>22963731.964948032</v>
      </c>
      <c r="D113" s="401">
        <f>'DMI SR Data'!D205</f>
        <v>1052283.4795711674</v>
      </c>
      <c r="E113" s="82">
        <f>'DMI SR Data'!E205</f>
        <v>4.8024368643334293E-2</v>
      </c>
      <c r="F113" s="401">
        <f>'DMI SR Data'!F205</f>
        <v>50120101.131196596</v>
      </c>
      <c r="G113" s="401">
        <f>'DMI SR Data'!G205</f>
        <v>2992689.3580390587</v>
      </c>
      <c r="H113" s="82">
        <f>'DMI SR Data'!H205</f>
        <v>6.35020945441271E-2</v>
      </c>
      <c r="I113" s="384"/>
      <c r="J113" s="387" t="s">
        <v>419</v>
      </c>
      <c r="K113" s="401">
        <f>'DMI SR Data'!C199</f>
        <v>108390567.78906386</v>
      </c>
      <c r="L113" s="401">
        <f>'DMI SR Data'!D199</f>
        <v>768434.75342021883</v>
      </c>
      <c r="M113" s="82">
        <f>'DMI SR Data'!E199</f>
        <v>7.1401182242477861E-3</v>
      </c>
      <c r="N113" s="401">
        <f>'DMI SR Data'!F199</f>
        <v>252862991.36530578</v>
      </c>
      <c r="O113" s="401">
        <f>'DMI SR Data'!G199</f>
        <v>7109189.6588056386</v>
      </c>
      <c r="P113" s="83">
        <f>'DMI SR Data'!H199</f>
        <v>2.8928096368966982E-2</v>
      </c>
    </row>
    <row r="114" spans="2:17" ht="15" thickBot="1" x14ac:dyDescent="0.3">
      <c r="B114" s="384"/>
      <c r="C114" s="384"/>
      <c r="D114" s="384"/>
      <c r="E114" s="384"/>
      <c r="F114" s="384"/>
      <c r="G114" s="384"/>
      <c r="H114" s="384"/>
      <c r="I114" s="384"/>
      <c r="J114" s="387" t="s">
        <v>420</v>
      </c>
      <c r="K114" s="401">
        <f>'DMI SR Data'!C200</f>
        <v>201508653.47195351</v>
      </c>
      <c r="L114" s="401">
        <f>'DMI SR Data'!D200</f>
        <v>3966634.9497015178</v>
      </c>
      <c r="M114" s="82">
        <f>'DMI SR Data'!E200</f>
        <v>2.0079955542494868E-2</v>
      </c>
      <c r="N114" s="401">
        <f>'DMI SR Data'!F200</f>
        <v>470142934.97805697</v>
      </c>
      <c r="O114" s="401">
        <f>'DMI SR Data'!G200</f>
        <v>12985924.410272002</v>
      </c>
      <c r="P114" s="83">
        <f>'DMI SR Data'!H200</f>
        <v>2.8405830185440226E-2</v>
      </c>
    </row>
    <row r="115" spans="2:17" ht="15" thickBot="1" x14ac:dyDescent="0.3">
      <c r="B115" s="490" t="s">
        <v>421</v>
      </c>
      <c r="C115" s="461" t="s">
        <v>263</v>
      </c>
      <c r="D115" s="462"/>
      <c r="E115" s="463"/>
      <c r="F115" s="485" t="s">
        <v>266</v>
      </c>
      <c r="G115" s="485"/>
      <c r="H115" s="485"/>
      <c r="I115" s="384"/>
      <c r="J115" s="387" t="s">
        <v>422</v>
      </c>
      <c r="K115" s="401">
        <f>'DMI SR Data'!C201</f>
        <v>14231028.254286649</v>
      </c>
      <c r="L115" s="401">
        <f>'DMI SR Data'!D201</f>
        <v>402384.44829201885</v>
      </c>
      <c r="M115" s="82">
        <f>'DMI SR Data'!E201</f>
        <v>2.909789665112263E-2</v>
      </c>
      <c r="N115" s="401">
        <f>'DMI SR Data'!F201</f>
        <v>32019741.075489655</v>
      </c>
      <c r="O115" s="401">
        <f>'DMI SR Data'!G201</f>
        <v>1291288.4281161726</v>
      </c>
      <c r="P115" s="83">
        <f>'DMI SR Data'!H201</f>
        <v>4.2022565956523865E-2</v>
      </c>
    </row>
    <row r="116" spans="2:17" ht="15" thickBot="1" x14ac:dyDescent="0.3">
      <c r="B116" s="491"/>
      <c r="C116" s="56" t="s">
        <v>268</v>
      </c>
      <c r="D116" s="56" t="s">
        <v>269</v>
      </c>
      <c r="E116" s="56" t="s">
        <v>270</v>
      </c>
      <c r="F116" s="56" t="s">
        <v>268</v>
      </c>
      <c r="G116" s="56" t="s">
        <v>269</v>
      </c>
      <c r="H116" s="56" t="s">
        <v>270</v>
      </c>
      <c r="I116" s="384"/>
      <c r="J116" s="390" t="s">
        <v>469</v>
      </c>
      <c r="K116" s="401">
        <f>'DMI SR Data'!C202</f>
        <v>68093984.453251645</v>
      </c>
      <c r="L116" s="401">
        <f>'DMI SR Data'!D202</f>
        <v>1258520.6398885623</v>
      </c>
      <c r="M116" s="82">
        <f>'DMI SR Data'!E202</f>
        <v>1.8830132508737579E-2</v>
      </c>
      <c r="N116" s="401">
        <f>'DMI SR Data'!F202</f>
        <v>158145819.89769235</v>
      </c>
      <c r="O116" s="401">
        <f>'DMI SR Data'!G202</f>
        <v>3928185.4272895455</v>
      </c>
      <c r="P116" s="83">
        <f>'DMI SR Data'!H202</f>
        <v>2.5471700696092808E-2</v>
      </c>
    </row>
    <row r="117" spans="2:17" ht="15" thickBot="1" x14ac:dyDescent="0.3">
      <c r="B117" s="385" t="s">
        <v>423</v>
      </c>
      <c r="C117" s="386">
        <f>'DMI SR Data'!C150</f>
        <v>513864802.33503574</v>
      </c>
      <c r="D117" s="386">
        <f>'DMI SR Data'!D150</f>
        <v>17306944.385418296</v>
      </c>
      <c r="E117" s="69">
        <f>'DMI SR Data'!E150</f>
        <v>3.4853832455460448E-2</v>
      </c>
      <c r="F117" s="386">
        <f>'DMI SR Data'!F150</f>
        <v>1167369188.4395766</v>
      </c>
      <c r="G117" s="386">
        <f>'DMI SR Data'!G150</f>
        <v>48574140.459028721</v>
      </c>
      <c r="H117" s="69">
        <f>'DMI SR Data'!H150</f>
        <v>4.3416477885477076E-2</v>
      </c>
      <c r="I117" s="384"/>
    </row>
    <row r="118" spans="2:17" ht="15" thickBot="1" x14ac:dyDescent="0.3">
      <c r="B118" s="387" t="s">
        <v>424</v>
      </c>
      <c r="C118" s="401">
        <f>'DMI SR Data'!C151</f>
        <v>43909556.198358655</v>
      </c>
      <c r="D118" s="401">
        <f>'DMI SR Data'!D151</f>
        <v>2246874.9961985052</v>
      </c>
      <c r="E118" s="82">
        <f>'DMI SR Data'!E151</f>
        <v>5.3930158390334416E-2</v>
      </c>
      <c r="F118" s="401">
        <f>'DMI SR Data'!F151</f>
        <v>103729283.28542928</v>
      </c>
      <c r="G118" s="401">
        <f>'DMI SR Data'!G151</f>
        <v>5728683.5319264531</v>
      </c>
      <c r="H118" s="82">
        <f>'DMI SR Data'!H151</f>
        <v>5.845559666303668E-2</v>
      </c>
      <c r="I118" s="384"/>
      <c r="J118" s="490" t="s">
        <v>425</v>
      </c>
      <c r="K118" s="461" t="s">
        <v>263</v>
      </c>
      <c r="L118" s="462"/>
      <c r="M118" s="463"/>
      <c r="N118" s="477" t="s">
        <v>266</v>
      </c>
      <c r="O118" s="478"/>
      <c r="P118" s="479"/>
    </row>
    <row r="119" spans="2:17" ht="15" thickBot="1" x14ac:dyDescent="0.3">
      <c r="B119" s="387" t="s">
        <v>426</v>
      </c>
      <c r="C119" s="401">
        <f>'DMI SR Data'!C152</f>
        <v>44421613.916153468</v>
      </c>
      <c r="D119" s="401">
        <f>'DMI SR Data'!D152</f>
        <v>2694734.7540953681</v>
      </c>
      <c r="E119" s="82">
        <f>'DMI SR Data'!E152</f>
        <v>6.4580309100750286E-2</v>
      </c>
      <c r="F119" s="401">
        <f>'DMI SR Data'!F152</f>
        <v>99286429.604901373</v>
      </c>
      <c r="G119" s="401">
        <f>'DMI SR Data'!G152</f>
        <v>6359652.005847916</v>
      </c>
      <c r="H119" s="82">
        <f>'DMI SR Data'!H152</f>
        <v>6.8437238115450313E-2</v>
      </c>
      <c r="I119" s="384"/>
      <c r="J119" s="491"/>
      <c r="K119" s="56" t="s">
        <v>268</v>
      </c>
      <c r="L119" s="56" t="s">
        <v>269</v>
      </c>
      <c r="M119" s="56" t="s">
        <v>270</v>
      </c>
      <c r="N119" s="56" t="s">
        <v>268</v>
      </c>
      <c r="O119" s="56" t="s">
        <v>269</v>
      </c>
      <c r="P119" s="56" t="s">
        <v>270</v>
      </c>
    </row>
    <row r="120" spans="2:17" ht="15" thickBot="1" x14ac:dyDescent="0.3">
      <c r="B120" s="387" t="s">
        <v>427</v>
      </c>
      <c r="C120" s="401">
        <f>'DMI SR Data'!C153</f>
        <v>285283911.33751172</v>
      </c>
      <c r="D120" s="401">
        <f>'DMI SR Data'!D153</f>
        <v>11913516.193796396</v>
      </c>
      <c r="E120" s="82">
        <f>'DMI SR Data'!E153</f>
        <v>4.3580125739413972E-2</v>
      </c>
      <c r="F120" s="401">
        <f>'DMI SR Data'!F153</f>
        <v>648844648.58588135</v>
      </c>
      <c r="G120" s="401">
        <f>'DMI SR Data'!G153</f>
        <v>29928415.184641004</v>
      </c>
      <c r="H120" s="82">
        <f>'DMI SR Data'!H153</f>
        <v>4.8356164484764062E-2</v>
      </c>
      <c r="I120" s="384"/>
      <c r="J120" s="385" t="s">
        <v>428</v>
      </c>
      <c r="K120" s="386">
        <f>'DMI SR Data'!C194</f>
        <v>60580413.78701032</v>
      </c>
      <c r="L120" s="386">
        <f>'DMI SR Data'!D194</f>
        <v>1796273.2563841864</v>
      </c>
      <c r="M120" s="69">
        <f>'DMI SR Data'!E194</f>
        <v>3.0557106732696727E-2</v>
      </c>
      <c r="N120" s="386">
        <f>'DMI SR Data'!F194</f>
        <v>139799620.79071483</v>
      </c>
      <c r="O120" s="386">
        <f>'DMI SR Data'!G194</f>
        <v>3918430.8291326761</v>
      </c>
      <c r="P120" s="69">
        <f>'DMI SR Data'!H194</f>
        <v>2.8837183647276998E-2</v>
      </c>
    </row>
    <row r="121" spans="2:17" ht="15" thickBot="1" x14ac:dyDescent="0.3">
      <c r="B121" s="387" t="s">
        <v>429</v>
      </c>
      <c r="C121" s="401">
        <f>'DMI SR Data'!C154</f>
        <v>84393741.071536407</v>
      </c>
      <c r="D121" s="401">
        <f>'DMI SR Data'!D154</f>
        <v>-770751.71930192411</v>
      </c>
      <c r="E121" s="82">
        <f>'DMI SR Data'!E154</f>
        <v>-9.0501533449493937E-3</v>
      </c>
      <c r="F121" s="401">
        <f>'DMI SR Data'!F154</f>
        <v>192311701.72057509</v>
      </c>
      <c r="G121" s="401">
        <f>'DMI SR Data'!G154</f>
        <v>3659485.6724191308</v>
      </c>
      <c r="H121" s="82">
        <f>'DMI SR Data'!H154</f>
        <v>1.939805293082271E-2</v>
      </c>
      <c r="I121" s="384"/>
      <c r="J121" s="387" t="s">
        <v>430</v>
      </c>
      <c r="K121" s="401">
        <f>'DMI SR Data'!C195</f>
        <v>26457124.975881062</v>
      </c>
      <c r="L121" s="401">
        <f>'DMI SR Data'!D195</f>
        <v>785290.45755225793</v>
      </c>
      <c r="M121" s="82">
        <f>'DMI SR Data'!E195</f>
        <v>3.0589573058816176E-2</v>
      </c>
      <c r="N121" s="401">
        <f>'DMI SR Data'!F195</f>
        <v>60118687.370168015</v>
      </c>
      <c r="O121" s="401">
        <f>'DMI SR Data'!G195</f>
        <v>1726712.5356179103</v>
      </c>
      <c r="P121" s="82">
        <f>'DMI SR Data'!H195</f>
        <v>2.9571059045535607E-2</v>
      </c>
    </row>
    <row r="122" spans="2:17" ht="15" thickBot="1" x14ac:dyDescent="0.3">
      <c r="B122" s="387" t="s">
        <v>431</v>
      </c>
      <c r="C122" s="401">
        <f>'DMI SR Data'!C155</f>
        <v>16394558.541002154</v>
      </c>
      <c r="D122" s="401">
        <f>'DMI SR Data'!D155</f>
        <v>242153.32085454464</v>
      </c>
      <c r="E122" s="82">
        <f>'DMI SR Data'!E155</f>
        <v>1.4991780948666152E-2</v>
      </c>
      <c r="F122" s="401">
        <f>'DMI SR Data'!F155</f>
        <v>36197594.671289444</v>
      </c>
      <c r="G122" s="401">
        <f>'DMI SR Data'!G155</f>
        <v>134965.67573857307</v>
      </c>
      <c r="H122" s="82">
        <f>'DMI SR Data'!H155</f>
        <v>3.7425356802252021E-3</v>
      </c>
      <c r="I122" s="384"/>
      <c r="J122" s="403" t="s">
        <v>432</v>
      </c>
      <c r="K122" s="401">
        <f>'DMI SR Data'!C196</f>
        <v>34123288.811129265</v>
      </c>
      <c r="L122" s="401">
        <f>'DMI SR Data'!D196</f>
        <v>1010982.7988319248</v>
      </c>
      <c r="M122" s="82">
        <f>'DMI SR Data'!E196</f>
        <v>3.0531935723729517E-2</v>
      </c>
      <c r="N122" s="401">
        <f>'DMI SR Data'!F196</f>
        <v>79688833.630675882</v>
      </c>
      <c r="O122" s="401">
        <f>'DMI SR Data'!G196</f>
        <v>2199618.5036439002</v>
      </c>
      <c r="P122" s="82">
        <f>'DMI SR Data'!H196</f>
        <v>2.8386124443742972E-2</v>
      </c>
      <c r="Q122" s="407">
        <f>SUM(K137:K138)</f>
        <v>147880336.16660431</v>
      </c>
    </row>
    <row r="123" spans="2:17" ht="15" thickBot="1" x14ac:dyDescent="0.3">
      <c r="B123" s="387" t="s">
        <v>433</v>
      </c>
      <c r="C123" s="401">
        <f>'DMI SR Data'!C156</f>
        <v>9565364.8030467033</v>
      </c>
      <c r="D123" s="401">
        <f>'DMI SR Data'!D156</f>
        <v>272639.35442868061</v>
      </c>
      <c r="E123" s="82">
        <f>'DMI SR Data'!E156</f>
        <v>2.9339008877016425E-2</v>
      </c>
      <c r="F123" s="401">
        <f>'DMI SR Data'!F156</f>
        <v>21801835.118513878</v>
      </c>
      <c r="G123" s="401">
        <f>'DMI SR Data'!G156</f>
        <v>765469.87963919342</v>
      </c>
      <c r="H123" s="82">
        <f>'DMI SR Data'!H156</f>
        <v>3.6387934462395813E-2</v>
      </c>
      <c r="I123" s="384"/>
    </row>
    <row r="124" spans="2:17" ht="15" thickBot="1" x14ac:dyDescent="0.3">
      <c r="B124" s="390" t="s">
        <v>434</v>
      </c>
      <c r="C124" s="401">
        <f>'DMI SR Data'!C157</f>
        <v>29666217.317214832</v>
      </c>
      <c r="D124" s="401">
        <f>'DMI SR Data'!D157</f>
        <v>687140.68940311298</v>
      </c>
      <c r="E124" s="82">
        <f>'DMI SR Data'!E157</f>
        <v>2.3711614356395752E-2</v>
      </c>
      <c r="F124" s="401">
        <f>'DMI SR Data'!F157</f>
        <v>64904677.008103408</v>
      </c>
      <c r="G124" s="401">
        <f>'DMI SR Data'!G157</f>
        <v>1967735.5419781804</v>
      </c>
      <c r="H124" s="82">
        <f>'DMI SR Data'!H157</f>
        <v>3.1265191732224258E-2</v>
      </c>
      <c r="I124" s="384"/>
    </row>
    <row r="125" spans="2:17" ht="15" thickBot="1" x14ac:dyDescent="0.3">
      <c r="B125" s="398"/>
      <c r="C125" s="384"/>
      <c r="D125" s="384"/>
      <c r="E125" s="384"/>
      <c r="F125" s="384"/>
      <c r="G125" s="384"/>
      <c r="H125" s="384"/>
      <c r="I125" s="384"/>
      <c r="J125" s="490" t="s">
        <v>435</v>
      </c>
      <c r="K125" s="461" t="s">
        <v>263</v>
      </c>
      <c r="L125" s="462"/>
      <c r="M125" s="463"/>
      <c r="N125" s="477" t="s">
        <v>266</v>
      </c>
      <c r="O125" s="478"/>
      <c r="P125" s="479"/>
    </row>
    <row r="126" spans="2:17" ht="15" thickBot="1" x14ac:dyDescent="0.3">
      <c r="B126" s="489" t="s">
        <v>436</v>
      </c>
      <c r="C126" s="461" t="s">
        <v>263</v>
      </c>
      <c r="D126" s="462"/>
      <c r="E126" s="463"/>
      <c r="F126" s="485" t="s">
        <v>266</v>
      </c>
      <c r="G126" s="485"/>
      <c r="H126" s="485"/>
      <c r="I126" s="384"/>
      <c r="J126" s="491"/>
      <c r="K126" s="56" t="s">
        <v>268</v>
      </c>
      <c r="L126" s="56" t="s">
        <v>269</v>
      </c>
      <c r="M126" s="56" t="s">
        <v>270</v>
      </c>
      <c r="N126" s="56" t="s">
        <v>268</v>
      </c>
      <c r="O126" s="56" t="s">
        <v>269</v>
      </c>
      <c r="P126" s="56" t="s">
        <v>270</v>
      </c>
    </row>
    <row r="127" spans="2:17" ht="15" thickBot="1" x14ac:dyDescent="0.3">
      <c r="B127" s="489"/>
      <c r="C127" s="56" t="s">
        <v>268</v>
      </c>
      <c r="D127" s="56" t="s">
        <v>269</v>
      </c>
      <c r="E127" s="56" t="s">
        <v>270</v>
      </c>
      <c r="F127" s="56" t="s">
        <v>268</v>
      </c>
      <c r="G127" s="56" t="s">
        <v>269</v>
      </c>
      <c r="H127" s="56" t="s">
        <v>270</v>
      </c>
      <c r="I127" s="384"/>
      <c r="J127" s="385" t="s">
        <v>437</v>
      </c>
      <c r="K127" s="386">
        <f>'DMI SR Data'!C172</f>
        <v>187491310.94567889</v>
      </c>
      <c r="L127" s="386">
        <f>'DMI SR Data'!D172</f>
        <v>3129939.0974149704</v>
      </c>
      <c r="M127" s="69">
        <f>'DMI SR Data'!E172</f>
        <v>1.6977195743536903E-2</v>
      </c>
      <c r="N127" s="386">
        <f>'DMI SR Data'!F172</f>
        <v>436662086.30993843</v>
      </c>
      <c r="O127" s="386">
        <f>'DMI SR Data'!G172</f>
        <v>8364965.4005019665</v>
      </c>
      <c r="P127" s="69">
        <f>'DMI SR Data'!H172</f>
        <v>1.9530753283468233E-2</v>
      </c>
    </row>
    <row r="128" spans="2:17" ht="15" thickBot="1" x14ac:dyDescent="0.3">
      <c r="B128" s="385" t="s">
        <v>438</v>
      </c>
      <c r="C128" s="386">
        <f>'DMI SR Data'!C141</f>
        <v>662095505.0426178</v>
      </c>
      <c r="D128" s="386">
        <f>'DMI SR Data'!D141</f>
        <v>24948595.757360458</v>
      </c>
      <c r="E128" s="69">
        <f>'DMI SR Data'!E141</f>
        <v>3.9156739825274282E-2</v>
      </c>
      <c r="F128" s="386">
        <f>'DMI SR Data'!F141</f>
        <v>1506658138.1888824</v>
      </c>
      <c r="G128" s="386">
        <f>'DMI SR Data'!G141</f>
        <v>72615490.689854383</v>
      </c>
      <c r="H128" s="69">
        <f>'DMI SR Data'!H141</f>
        <v>5.0636911542690788E-2</v>
      </c>
      <c r="I128" s="384"/>
      <c r="J128" s="387" t="s">
        <v>439</v>
      </c>
      <c r="K128" s="401">
        <f>'DMI SR Data'!C173</f>
        <v>50171309.567093752</v>
      </c>
      <c r="L128" s="401">
        <f>'DMI SR Data'!D173</f>
        <v>970888.90420801193</v>
      </c>
      <c r="M128" s="82">
        <f>'DMI SR Data'!E173</f>
        <v>1.9733345591908737E-2</v>
      </c>
      <c r="N128" s="401">
        <f>'DMI SR Data'!F173</f>
        <v>119003711.04342414</v>
      </c>
      <c r="O128" s="401">
        <f>'DMI SR Data'!G173</f>
        <v>2361126.1202158183</v>
      </c>
      <c r="P128" s="82">
        <f>'DMI SR Data'!H173</f>
        <v>2.0242402221883768E-2</v>
      </c>
    </row>
    <row r="129" spans="2:16" ht="15" thickBot="1" x14ac:dyDescent="0.3">
      <c r="B129" s="387" t="s">
        <v>440</v>
      </c>
      <c r="C129" s="401">
        <f>'DMI SR Data'!C142</f>
        <v>55766951.125594541</v>
      </c>
      <c r="D129" s="401">
        <f>'DMI SR Data'!D142</f>
        <v>3079446.4257564172</v>
      </c>
      <c r="E129" s="82">
        <f>'DMI SR Data'!E142</f>
        <v>5.8447376532635043E-2</v>
      </c>
      <c r="F129" s="401">
        <f>'DMI SR Data'!F142</f>
        <v>126657311.48387568</v>
      </c>
      <c r="G129" s="401">
        <f>'DMI SR Data'!G142</f>
        <v>8048230.5558499396</v>
      </c>
      <c r="H129" s="82">
        <f>'DMI SR Data'!H142</f>
        <v>6.7855095856730899E-2</v>
      </c>
      <c r="I129" s="384"/>
      <c r="J129" s="387" t="s">
        <v>441</v>
      </c>
      <c r="K129" s="401">
        <f>'DMI SR Data'!C174</f>
        <v>85131592.842232376</v>
      </c>
      <c r="L129" s="401">
        <f>'DMI SR Data'!D174</f>
        <v>1430506.3989327699</v>
      </c>
      <c r="M129" s="82">
        <f>'DMI SR Data'!E174</f>
        <v>1.7090655088471483E-2</v>
      </c>
      <c r="N129" s="401">
        <f>'DMI SR Data'!F174</f>
        <v>201717588.63196415</v>
      </c>
      <c r="O129" s="401">
        <f>'DMI SR Data'!G174</f>
        <v>3241985.9977138937</v>
      </c>
      <c r="P129" s="82">
        <f>'DMI SR Data'!H174</f>
        <v>1.6334430805020443E-2</v>
      </c>
    </row>
    <row r="130" spans="2:16" ht="15" thickBot="1" x14ac:dyDescent="0.3">
      <c r="B130" s="387" t="s">
        <v>442</v>
      </c>
      <c r="C130" s="401">
        <f>'DMI SR Data'!C143</f>
        <v>123702896.3338481</v>
      </c>
      <c r="D130" s="401">
        <f>'DMI SR Data'!D143</f>
        <v>4891568.6868835837</v>
      </c>
      <c r="E130" s="82">
        <f>'DMI SR Data'!E143</f>
        <v>4.1170894928624739E-2</v>
      </c>
      <c r="F130" s="401">
        <f>'DMI SR Data'!F143</f>
        <v>283699135.83935606</v>
      </c>
      <c r="G130" s="401">
        <f>'DMI SR Data'!G143</f>
        <v>13753028.579317153</v>
      </c>
      <c r="H130" s="82">
        <f>'DMI SR Data'!H143</f>
        <v>5.094731210948291E-2</v>
      </c>
      <c r="I130" s="384"/>
      <c r="J130" s="387" t="s">
        <v>443</v>
      </c>
      <c r="K130" s="401">
        <f>'DMI SR Data'!C175</f>
        <v>31061593.823083825</v>
      </c>
      <c r="L130" s="401">
        <f>'DMI SR Data'!D175</f>
        <v>474089.85004786775</v>
      </c>
      <c r="M130" s="82">
        <f>'DMI SR Data'!E175</f>
        <v>1.5499461821592108E-2</v>
      </c>
      <c r="N130" s="401">
        <f>'DMI SR Data'!F175</f>
        <v>66446123.419279329</v>
      </c>
      <c r="O130" s="401">
        <f>'DMI SR Data'!G175</f>
        <v>1917405.1988037601</v>
      </c>
      <c r="P130" s="82">
        <f>'DMI SR Data'!H175</f>
        <v>2.9713982420238892E-2</v>
      </c>
    </row>
    <row r="131" spans="2:16" ht="15" thickBot="1" x14ac:dyDescent="0.3">
      <c r="B131" s="387" t="s">
        <v>444</v>
      </c>
      <c r="C131" s="401">
        <f>'DMI SR Data'!C144</f>
        <v>52132645.45844122</v>
      </c>
      <c r="D131" s="401">
        <f>'DMI SR Data'!D144</f>
        <v>1907271.4843248278</v>
      </c>
      <c r="E131" s="82">
        <f>'DMI SR Data'!E144</f>
        <v>3.7974261482009844E-2</v>
      </c>
      <c r="F131" s="401">
        <f>'DMI SR Data'!F144</f>
        <v>116108655.35702686</v>
      </c>
      <c r="G131" s="401">
        <f>'DMI SR Data'!G144</f>
        <v>6105392.9672073275</v>
      </c>
      <c r="H131" s="82">
        <f>'DMI SR Data'!H144</f>
        <v>5.5501926348071322E-2</v>
      </c>
      <c r="I131" s="384"/>
      <c r="J131" s="387" t="s">
        <v>445</v>
      </c>
      <c r="K131" s="401">
        <f>'DMI SR Data'!C176</f>
        <v>12298792.822381098</v>
      </c>
      <c r="L131" s="401">
        <f>'DMI SR Data'!D176</f>
        <v>113346.61788286641</v>
      </c>
      <c r="M131" s="82">
        <f>'DMI SR Data'!E176</f>
        <v>9.3018028212233008E-3</v>
      </c>
      <c r="N131" s="401">
        <f>'DMI SR Data'!F176</f>
        <v>29350103.197621614</v>
      </c>
      <c r="O131" s="401">
        <f>'DMI SR Data'!G176</f>
        <v>324525.47756339982</v>
      </c>
      <c r="P131" s="82">
        <f>'DMI SR Data'!H176</f>
        <v>1.1180672463898471E-2</v>
      </c>
    </row>
    <row r="132" spans="2:16" ht="15" thickBot="1" x14ac:dyDescent="0.3">
      <c r="B132" s="387" t="s">
        <v>149</v>
      </c>
      <c r="C132" s="401">
        <f>'DMI SR Data'!C145</f>
        <v>27216310.705291629</v>
      </c>
      <c r="D132" s="401">
        <f>'DMI SR Data'!D145</f>
        <v>1286946.7562253177</v>
      </c>
      <c r="E132" s="82">
        <f>'DMI SR Data'!E145</f>
        <v>4.963279310488676E-2</v>
      </c>
      <c r="F132" s="401">
        <f>'DMI SR Data'!F145</f>
        <v>62577942.707681149</v>
      </c>
      <c r="G132" s="401">
        <f>'DMI SR Data'!G145</f>
        <v>3499045.5143614635</v>
      </c>
      <c r="H132" s="82">
        <f>'DMI SR Data'!H145</f>
        <v>5.9226655888849532E-2</v>
      </c>
      <c r="I132" s="384"/>
      <c r="J132" s="390" t="s">
        <v>446</v>
      </c>
      <c r="K132" s="401">
        <f>'DMI SR Data'!C177</f>
        <v>8828021.8908887375</v>
      </c>
      <c r="L132" s="401">
        <f>'DMI SR Data'!D177</f>
        <v>141107.32634385116</v>
      </c>
      <c r="M132" s="82">
        <f>'DMI SR Data'!E177</f>
        <v>1.6243664571051745E-2</v>
      </c>
      <c r="N132" s="401">
        <f>'DMI SR Data'!F177</f>
        <v>20174947.540780015</v>
      </c>
      <c r="O132" s="401">
        <f>'DMI SR Data'!G177</f>
        <v>550310.12933567166</v>
      </c>
      <c r="P132" s="82">
        <f>'DMI SR Data'!H177</f>
        <v>2.8041798571766308E-2</v>
      </c>
    </row>
    <row r="133" spans="2:16" ht="15" thickBot="1" x14ac:dyDescent="0.3">
      <c r="B133" s="387" t="s">
        <v>447</v>
      </c>
      <c r="C133" s="401">
        <f>'DMI SR Data'!C146</f>
        <v>137054948.95624954</v>
      </c>
      <c r="D133" s="401">
        <f>'DMI SR Data'!D146</f>
        <v>4499976.4832682014</v>
      </c>
      <c r="E133" s="82">
        <f>'DMI SR Data'!E146</f>
        <v>3.3948002095398049E-2</v>
      </c>
      <c r="F133" s="401">
        <f>'DMI SR Data'!F146</f>
        <v>313028591.90764213</v>
      </c>
      <c r="G133" s="401">
        <f>'DMI SR Data'!G146</f>
        <v>14549808.885837495</v>
      </c>
      <c r="H133" s="82">
        <f>'DMI SR Data'!H146</f>
        <v>4.8746543183186976E-2</v>
      </c>
      <c r="I133" s="384"/>
    </row>
    <row r="134" spans="2:16" ht="15" thickBot="1" x14ac:dyDescent="0.3">
      <c r="B134" s="387" t="s">
        <v>151</v>
      </c>
      <c r="C134" s="401">
        <f>'DMI SR Data'!C147</f>
        <v>70594053.212814525</v>
      </c>
      <c r="D134" s="401">
        <f>'DMI SR Data'!D147</f>
        <v>2780855.5503649414</v>
      </c>
      <c r="E134" s="82">
        <f>'DMI SR Data'!E147</f>
        <v>4.1007586225428702E-2</v>
      </c>
      <c r="F134" s="401">
        <f>'DMI SR Data'!F147</f>
        <v>159901856.68586597</v>
      </c>
      <c r="G134" s="401">
        <f>'DMI SR Data'!G147</f>
        <v>8246515.1574516892</v>
      </c>
      <c r="H134" s="82">
        <f>'DMI SR Data'!H147</f>
        <v>5.4376687786540076E-2</v>
      </c>
      <c r="I134" s="384"/>
      <c r="J134" s="490" t="s">
        <v>448</v>
      </c>
      <c r="K134" s="461" t="s">
        <v>263</v>
      </c>
      <c r="L134" s="462"/>
      <c r="M134" s="463"/>
      <c r="N134" s="477" t="s">
        <v>266</v>
      </c>
      <c r="O134" s="478"/>
      <c r="P134" s="479"/>
    </row>
    <row r="135" spans="2:16" ht="15" thickBot="1" x14ac:dyDescent="0.3">
      <c r="B135" s="387" t="s">
        <v>449</v>
      </c>
      <c r="C135" s="401">
        <f>'DMI SR Data'!C148</f>
        <v>86372667.002433524</v>
      </c>
      <c r="D135" s="401">
        <f>'DMI SR Data'!D148</f>
        <v>3783736.4353803396</v>
      </c>
      <c r="E135" s="82">
        <f>'DMI SR Data'!E148</f>
        <v>4.5814086820126082E-2</v>
      </c>
      <c r="F135" s="401">
        <f>'DMI SR Data'!F148</f>
        <v>196021642.52161086</v>
      </c>
      <c r="G135" s="401">
        <f>'DMI SR Data'!G148</f>
        <v>10311673.752016902</v>
      </c>
      <c r="H135" s="82">
        <f>'DMI SR Data'!H148</f>
        <v>5.5525687825678093E-2</v>
      </c>
      <c r="I135" s="384"/>
      <c r="J135" s="491"/>
      <c r="K135" s="56" t="s">
        <v>268</v>
      </c>
      <c r="L135" s="56" t="s">
        <v>269</v>
      </c>
      <c r="M135" s="56" t="s">
        <v>270</v>
      </c>
      <c r="N135" s="56" t="s">
        <v>268</v>
      </c>
      <c r="O135" s="56" t="s">
        <v>269</v>
      </c>
      <c r="P135" s="56" t="s">
        <v>270</v>
      </c>
    </row>
    <row r="136" spans="2:16" ht="15" thickBot="1" x14ac:dyDescent="0.3">
      <c r="B136" s="390" t="s">
        <v>450</v>
      </c>
      <c r="C136" s="401">
        <f>'DMI SR Data'!C149</f>
        <v>109255032.24797784</v>
      </c>
      <c r="D136" s="401">
        <f>'DMI SR Data'!D149</f>
        <v>2718793.9351656586</v>
      </c>
      <c r="E136" s="82">
        <f>'DMI SR Data'!E149</f>
        <v>2.5519898001116988E-2</v>
      </c>
      <c r="F136" s="401">
        <f>'DMI SR Data'!F149</f>
        <v>249302593.14339513</v>
      </c>
      <c r="G136" s="401">
        <f>'DMI SR Data'!G149</f>
        <v>8741386.7353841066</v>
      </c>
      <c r="H136" s="82">
        <f>'DMI SR Data'!H149</f>
        <v>3.6337474632372836E-2</v>
      </c>
      <c r="I136" s="384"/>
      <c r="J136" s="385" t="s">
        <v>451</v>
      </c>
      <c r="K136" s="386">
        <f>'DMI SR Data'!C169</f>
        <v>147880336.1666041</v>
      </c>
      <c r="L136" s="386">
        <f>'DMI SR Data'!D169</f>
        <v>-1281735.1123734713</v>
      </c>
      <c r="M136" s="69">
        <f>'DMI SR Data'!E169</f>
        <v>-8.5929023469796442E-3</v>
      </c>
      <c r="N136" s="386">
        <f>'DMI SR Data'!F169</f>
        <v>327586450.29082233</v>
      </c>
      <c r="O136" s="386">
        <f>'DMI SR Data'!G169</f>
        <v>8290079.7541172504</v>
      </c>
      <c r="P136" s="69">
        <f>'DMI SR Data'!H169</f>
        <v>2.5963589063610275E-2</v>
      </c>
    </row>
    <row r="137" spans="2:16" ht="15" thickBot="1" x14ac:dyDescent="0.3">
      <c r="B137" s="398"/>
      <c r="C137" s="384"/>
      <c r="D137" s="384"/>
      <c r="E137" s="384"/>
      <c r="F137" s="384"/>
      <c r="G137" s="384"/>
      <c r="H137" s="384"/>
      <c r="J137" s="387" t="s">
        <v>452</v>
      </c>
      <c r="K137" s="401">
        <f>'DMI SR Data'!C170</f>
        <v>42535619.252202652</v>
      </c>
      <c r="L137" s="401">
        <f>'DMI SR Data'!D170</f>
        <v>-262227.6672340706</v>
      </c>
      <c r="M137" s="82">
        <f>'DMI SR Data'!E170</f>
        <v>-6.1271228837210361E-3</v>
      </c>
      <c r="N137" s="401">
        <f>'DMI SR Data'!F170</f>
        <v>95009822.826106206</v>
      </c>
      <c r="O137" s="401">
        <f>'DMI SR Data'!G170</f>
        <v>2072920.8780393004</v>
      </c>
      <c r="P137" s="82">
        <f>'DMI SR Data'!H170</f>
        <v>2.2304604894164082E-2</v>
      </c>
    </row>
    <row r="138" spans="2:16" ht="15" thickBot="1" x14ac:dyDescent="0.3">
      <c r="B138" s="490" t="s">
        <v>453</v>
      </c>
      <c r="C138" s="461" t="s">
        <v>263</v>
      </c>
      <c r="D138" s="462"/>
      <c r="E138" s="463"/>
      <c r="F138" s="485" t="s">
        <v>266</v>
      </c>
      <c r="G138" s="485"/>
      <c r="H138" s="485"/>
      <c r="J138" s="390" t="s">
        <v>454</v>
      </c>
      <c r="K138" s="401">
        <f>'DMI SR Data'!C171</f>
        <v>105344716.91440165</v>
      </c>
      <c r="L138" s="401">
        <f>'DMI SR Data'!D171</f>
        <v>-1019507.4451392591</v>
      </c>
      <c r="M138" s="82">
        <f>'DMI SR Data'!E171</f>
        <v>-9.5850597442711377E-3</v>
      </c>
      <c r="N138" s="401">
        <f>'DMI SR Data'!F171</f>
        <v>232607417.71638024</v>
      </c>
      <c r="O138" s="401">
        <f>'DMI SR Data'!G171</f>
        <v>6247949.1277422011</v>
      </c>
      <c r="P138" s="82">
        <f>'DMI SR Data'!H171</f>
        <v>2.7601889890882227E-2</v>
      </c>
    </row>
    <row r="139" spans="2:16" ht="15" thickBot="1" x14ac:dyDescent="0.3">
      <c r="B139" s="491"/>
      <c r="C139" s="56" t="s">
        <v>268</v>
      </c>
      <c r="D139" s="56" t="s">
        <v>269</v>
      </c>
      <c r="E139" s="56" t="s">
        <v>270</v>
      </c>
      <c r="F139" s="56" t="s">
        <v>268</v>
      </c>
      <c r="G139" s="56" t="s">
        <v>269</v>
      </c>
      <c r="H139" s="56" t="s">
        <v>270</v>
      </c>
      <c r="J139" s="398"/>
      <c r="K139" s="404"/>
      <c r="L139" s="404"/>
      <c r="M139" s="68"/>
      <c r="N139" s="404"/>
      <c r="O139" s="404"/>
      <c r="P139" s="68"/>
    </row>
    <row r="140" spans="2:16" ht="15" thickBot="1" x14ac:dyDescent="0.3">
      <c r="B140" s="385" t="s">
        <v>455</v>
      </c>
      <c r="C140" s="386">
        <f>'DMI SR Data'!C158</f>
        <v>425651198.29526776</v>
      </c>
      <c r="D140" s="386">
        <f>'DMI SR Data'!D158</f>
        <v>5319810.9826610088</v>
      </c>
      <c r="E140" s="69">
        <f>'DMI SR Data'!E158</f>
        <v>1.265623063905191E-2</v>
      </c>
      <c r="F140" s="386">
        <f>'DMI SR Data'!F158</f>
        <v>982463263.73861289</v>
      </c>
      <c r="G140" s="386">
        <f>'DMI SR Data'!G158</f>
        <v>43312431.768346786</v>
      </c>
      <c r="H140" s="69">
        <f>'DMI SR Data'!H158</f>
        <v>4.6118717349672836E-2</v>
      </c>
      <c r="J140" s="490" t="s">
        <v>456</v>
      </c>
      <c r="K140" s="478" t="s">
        <v>263</v>
      </c>
      <c r="L140" s="478"/>
      <c r="M140" s="479"/>
      <c r="N140" s="477" t="s">
        <v>266</v>
      </c>
      <c r="O140" s="478"/>
      <c r="P140" s="479"/>
    </row>
    <row r="141" spans="2:16" ht="15" thickBot="1" x14ac:dyDescent="0.3">
      <c r="B141" s="387" t="s">
        <v>368</v>
      </c>
      <c r="C141" s="401">
        <f>'DMI SR Data'!C159</f>
        <v>34750710.758360192</v>
      </c>
      <c r="D141" s="401">
        <f>'DMI SR Data'!D159</f>
        <v>1680380.2796739228</v>
      </c>
      <c r="E141" s="82">
        <f>'DMI SR Data'!E159</f>
        <v>5.0812321962035514E-2</v>
      </c>
      <c r="F141" s="401">
        <f>'DMI SR Data'!F159</f>
        <v>76060102.426441967</v>
      </c>
      <c r="G141" s="401">
        <f>'DMI SR Data'!G159</f>
        <v>3958372.4542672783</v>
      </c>
      <c r="H141" s="82">
        <f>'DMI SR Data'!H159</f>
        <v>5.4899826339740852E-2</v>
      </c>
      <c r="J141" s="491"/>
      <c r="K141" s="66" t="s">
        <v>268</v>
      </c>
      <c r="L141" s="56" t="s">
        <v>269</v>
      </c>
      <c r="M141" s="56" t="s">
        <v>270</v>
      </c>
      <c r="N141" s="56" t="s">
        <v>268</v>
      </c>
      <c r="O141" s="56" t="s">
        <v>269</v>
      </c>
      <c r="P141" s="56" t="s">
        <v>270</v>
      </c>
    </row>
    <row r="142" spans="2:16" ht="15" thickBot="1" x14ac:dyDescent="0.3">
      <c r="B142" s="387" t="s">
        <v>369</v>
      </c>
      <c r="C142" s="401">
        <f>'DMI SR Data'!C160</f>
        <v>128144689.18580984</v>
      </c>
      <c r="D142" s="401">
        <f>'DMI SR Data'!D160</f>
        <v>-214204.3024840951</v>
      </c>
      <c r="E142" s="82">
        <f>'DMI SR Data'!E160</f>
        <v>-1.668792061561594E-3</v>
      </c>
      <c r="F142" s="401">
        <f>'DMI SR Data'!F160</f>
        <v>301834995.51000494</v>
      </c>
      <c r="G142" s="401">
        <f>'DMI SR Data'!G160</f>
        <v>11840242.392071545</v>
      </c>
      <c r="H142" s="82">
        <f>'DMI SR Data'!H160</f>
        <v>4.0829160751251328E-2</v>
      </c>
      <c r="J142" s="385" t="s">
        <v>456</v>
      </c>
      <c r="K142" s="386">
        <f>'DMI SR Data'!C180</f>
        <v>298554672.15560257</v>
      </c>
      <c r="L142" s="386">
        <f>'DMI SR Data'!D180</f>
        <v>6656119.4686883688</v>
      </c>
      <c r="M142" s="69">
        <f>'DMI SR Data'!E180</f>
        <v>2.2802851906660933E-2</v>
      </c>
      <c r="N142" s="386">
        <f>'DMI SR Data'!F180</f>
        <v>682546238.34835243</v>
      </c>
      <c r="O142" s="386">
        <f>'DMI SR Data'!G180</f>
        <v>20463219.540589452</v>
      </c>
      <c r="P142" s="71">
        <f>'DMI SR Data'!H180</f>
        <v>3.0907331798719618E-2</v>
      </c>
    </row>
    <row r="143" spans="2:16" ht="15" thickBot="1" x14ac:dyDescent="0.3">
      <c r="B143" s="387" t="s">
        <v>370</v>
      </c>
      <c r="C143" s="401">
        <f>'DMI SR Data'!C161</f>
        <v>34535796.607589372</v>
      </c>
      <c r="D143" s="401">
        <f>'DMI SR Data'!D161</f>
        <v>1534948.5597675405</v>
      </c>
      <c r="E143" s="82">
        <f>'DMI SR Data'!E161</f>
        <v>4.6512397425158059E-2</v>
      </c>
      <c r="F143" s="401">
        <f>'DMI SR Data'!F161</f>
        <v>80123800.518566191</v>
      </c>
      <c r="G143" s="401">
        <f>'DMI SR Data'!G161</f>
        <v>5714202.6514339894</v>
      </c>
      <c r="H143" s="82">
        <f>'DMI SR Data'!H161</f>
        <v>7.6793892390568011E-2</v>
      </c>
      <c r="J143" s="387" t="s">
        <v>471</v>
      </c>
      <c r="K143" s="389">
        <f>'DMI SR Data'!C181</f>
        <v>298554672.15560246</v>
      </c>
      <c r="L143" s="388">
        <f>'DMI SR Data'!D181</f>
        <v>6656119.4686882496</v>
      </c>
      <c r="M143" s="382">
        <f>'DMI SR Data'!E181</f>
        <v>2.2802851906660527E-2</v>
      </c>
      <c r="N143" s="388">
        <f>'DMI SR Data'!F181</f>
        <v>682622698.24021566</v>
      </c>
      <c r="O143" s="388">
        <f>'DMI SR Data'!G181</f>
        <v>20539679.432452559</v>
      </c>
      <c r="P143" s="383">
        <f>'DMI SR Data'!H181</f>
        <v>3.1022815642423672E-2</v>
      </c>
    </row>
    <row r="144" spans="2:16" ht="15" thickBot="1" x14ac:dyDescent="0.3">
      <c r="B144" s="387" t="s">
        <v>371</v>
      </c>
      <c r="C144" s="401">
        <f>'DMI SR Data'!C162</f>
        <v>33701072.599564575</v>
      </c>
      <c r="D144" s="401">
        <f>'DMI SR Data'!D162</f>
        <v>1048864.1643422619</v>
      </c>
      <c r="E144" s="82">
        <f>'DMI SR Data'!E162</f>
        <v>3.2122303960636242E-2</v>
      </c>
      <c r="F144" s="401">
        <f>'DMI SR Data'!F162</f>
        <v>75239373.41292274</v>
      </c>
      <c r="G144" s="401">
        <f>'DMI SR Data'!G162</f>
        <v>3511554.0822385103</v>
      </c>
      <c r="H144" s="82">
        <f>'DMI SR Data'!H162</f>
        <v>4.8956654684416331E-2</v>
      </c>
    </row>
    <row r="145" spans="2:16" ht="15" thickBot="1" x14ac:dyDescent="0.3">
      <c r="B145" s="387" t="s">
        <v>372</v>
      </c>
      <c r="C145" s="401">
        <f>'DMI SR Data'!C163</f>
        <v>66192669.366759896</v>
      </c>
      <c r="D145" s="401">
        <f>'DMI SR Data'!D163</f>
        <v>-1536327.4610642195</v>
      </c>
      <c r="E145" s="82">
        <f>'DMI SR Data'!E163</f>
        <v>-2.2683452184737992E-2</v>
      </c>
      <c r="F145" s="401">
        <f>'DMI SR Data'!F163</f>
        <v>158246701.70315352</v>
      </c>
      <c r="G145" s="401">
        <f>'DMI SR Data'!G163</f>
        <v>4739775.5834912956</v>
      </c>
      <c r="H145" s="82">
        <f>'DMI SR Data'!H163</f>
        <v>3.0876623637141495E-2</v>
      </c>
    </row>
    <row r="146" spans="2:16" ht="15" thickBot="1" x14ac:dyDescent="0.3">
      <c r="B146" s="387" t="s">
        <v>373</v>
      </c>
      <c r="C146" s="401">
        <f>'DMI SR Data'!C164</f>
        <v>73179652.250273094</v>
      </c>
      <c r="D146" s="401">
        <f>'DMI SR Data'!D164</f>
        <v>1862249.88202703</v>
      </c>
      <c r="E146" s="82">
        <f>'DMI SR Data'!E164</f>
        <v>2.6112138414847722E-2</v>
      </c>
      <c r="F146" s="401">
        <f>'DMI SR Data'!F164</f>
        <v>164113923.12493077</v>
      </c>
      <c r="G146" s="401">
        <f>'DMI SR Data'!G164</f>
        <v>7949801.5804145932</v>
      </c>
      <c r="H146" s="82">
        <f>'DMI SR Data'!H164</f>
        <v>5.0906709568038784E-2</v>
      </c>
    </row>
    <row r="147" spans="2:16" ht="15" thickBot="1" x14ac:dyDescent="0.3">
      <c r="B147" s="387" t="s">
        <v>374</v>
      </c>
      <c r="C147" s="401">
        <f>'DMI SR Data'!C165</f>
        <v>21257130.423507247</v>
      </c>
      <c r="D147" s="401">
        <f>'DMI SR Data'!D165</f>
        <v>212701.06026855111</v>
      </c>
      <c r="E147" s="82">
        <f>'DMI SR Data'!E165</f>
        <v>1.0107238195781463E-2</v>
      </c>
      <c r="F147" s="401">
        <f>'DMI SR Data'!F165</f>
        <v>49087677.608132914</v>
      </c>
      <c r="G147" s="401">
        <f>'DMI SR Data'!G165</f>
        <v>1959174.7402765527</v>
      </c>
      <c r="H147" s="82">
        <f>'DMI SR Data'!H165</f>
        <v>4.1570909769187536E-2</v>
      </c>
    </row>
    <row r="148" spans="2:16" ht="15" thickBot="1" x14ac:dyDescent="0.3">
      <c r="B148" s="387" t="s">
        <v>375</v>
      </c>
      <c r="C148" s="401">
        <f>'DMI SR Data'!C166</f>
        <v>10762465.784671936</v>
      </c>
      <c r="D148" s="401">
        <f>'DMI SR Data'!D166</f>
        <v>263568.00162443891</v>
      </c>
      <c r="E148" s="82">
        <f>'DMI SR Data'!E166</f>
        <v>2.5104349720407839E-2</v>
      </c>
      <c r="F148" s="401">
        <f>'DMI SR Data'!F166</f>
        <v>25064690.534010142</v>
      </c>
      <c r="G148" s="401">
        <f>'DMI SR Data'!G166</f>
        <v>1273172.1068667322</v>
      </c>
      <c r="H148" s="82">
        <f>'DMI SR Data'!H166</f>
        <v>5.3513696940594935E-2</v>
      </c>
      <c r="J148" s="490" t="s">
        <v>31</v>
      </c>
      <c r="K148" s="461" t="s">
        <v>263</v>
      </c>
      <c r="L148" s="462"/>
      <c r="M148" s="463"/>
      <c r="N148" s="477" t="s">
        <v>266</v>
      </c>
      <c r="O148" s="478"/>
      <c r="P148" s="479"/>
    </row>
    <row r="149" spans="2:16" ht="15" thickBot="1" x14ac:dyDescent="0.3">
      <c r="B149" s="387" t="s">
        <v>376</v>
      </c>
      <c r="C149" s="401">
        <f>'DMI SR Data'!C167</f>
        <v>12868334.883540485</v>
      </c>
      <c r="D149" s="401">
        <f>'DMI SR Data'!D167</f>
        <v>803820.8842098359</v>
      </c>
      <c r="E149" s="82">
        <f>'DMI SR Data'!E167</f>
        <v>6.662687649535097E-2</v>
      </c>
      <c r="F149" s="401">
        <f>'DMI SR Data'!F167</f>
        <v>28680885.274921551</v>
      </c>
      <c r="G149" s="401">
        <f>'DMI SR Data'!G167</f>
        <v>1892770.8802909553</v>
      </c>
      <c r="H149" s="82">
        <f>'DMI SR Data'!H167</f>
        <v>7.0657115032715476E-2</v>
      </c>
      <c r="J149" s="491"/>
      <c r="K149" s="56" t="s">
        <v>268</v>
      </c>
      <c r="L149" s="56" t="s">
        <v>269</v>
      </c>
      <c r="M149" s="56" t="s">
        <v>270</v>
      </c>
      <c r="N149" s="56" t="s">
        <v>268</v>
      </c>
      <c r="O149" s="56" t="s">
        <v>269</v>
      </c>
      <c r="P149" s="56" t="s">
        <v>270</v>
      </c>
    </row>
    <row r="150" spans="2:16" ht="15" thickBot="1" x14ac:dyDescent="0.3">
      <c r="B150" s="390" t="s">
        <v>457</v>
      </c>
      <c r="C150" s="401">
        <f>'DMI SR Data'!C168</f>
        <v>10258676.435199481</v>
      </c>
      <c r="D150" s="401">
        <f>'DMI SR Data'!D168</f>
        <v>-336190.08570218831</v>
      </c>
      <c r="E150" s="82">
        <f>'DMI SR Data'!E168</f>
        <v>-3.1731413042245395E-2</v>
      </c>
      <c r="F150" s="401">
        <f>'DMI SR Data'!F168</f>
        <v>24359100.798564989</v>
      </c>
      <c r="G150" s="401">
        <f>'DMI SR Data'!G168</f>
        <v>821352.47003219649</v>
      </c>
      <c r="H150" s="82">
        <f>'DMI SR Data'!H168</f>
        <v>3.4895116498316087E-2</v>
      </c>
      <c r="J150" s="385" t="s">
        <v>458</v>
      </c>
      <c r="K150" s="386">
        <f>'DMI SR Data'!C178</f>
        <v>417032306.55238611</v>
      </c>
      <c r="L150" s="386">
        <f>'DMI SR Data'!D178</f>
        <v>-4118344.0971745849</v>
      </c>
      <c r="M150" s="69">
        <f>'DMI SR Data'!E178</f>
        <v>-9.7787907743290114E-3</v>
      </c>
      <c r="N150" s="386">
        <f>'DMI SR Data'!F178</f>
        <v>1007505931.0368264</v>
      </c>
      <c r="O150" s="386">
        <f>'DMI SR Data'!G178</f>
        <v>21040994.61798203</v>
      </c>
      <c r="P150" s="69">
        <f>'DMI SR Data'!H178</f>
        <v>2.1329693373965203E-2</v>
      </c>
    </row>
    <row r="151" spans="2:16" ht="15" thickBot="1" x14ac:dyDescent="0.3">
      <c r="J151" s="385" t="s">
        <v>459</v>
      </c>
      <c r="K151" s="386">
        <f>'DMI SR Data'!C182</f>
        <v>25213283.4133408</v>
      </c>
      <c r="L151" s="386">
        <f>'DMI SR Data'!D182</f>
        <v>542596.15993785486</v>
      </c>
      <c r="M151" s="69">
        <f>'DMI SR Data'!E182</f>
        <v>2.1993556740621888E-2</v>
      </c>
      <c r="N151" s="386">
        <f>'DMI SR Data'!F182</f>
        <v>55365935.782882214</v>
      </c>
      <c r="O151" s="386">
        <f>'DMI SR Data'!G182</f>
        <v>1846713.1270955503</v>
      </c>
      <c r="P151" s="69">
        <f>'DMI SR Data'!H182</f>
        <v>3.4505604443712486E-2</v>
      </c>
    </row>
    <row r="152" spans="2:16" ht="15" thickBot="1" x14ac:dyDescent="0.3">
      <c r="J152" s="385" t="s">
        <v>460</v>
      </c>
      <c r="K152" s="386">
        <f>'DMI SR Data'!C184</f>
        <v>80832723.763124615</v>
      </c>
      <c r="L152" s="386">
        <f>'DMI SR Data'!D184</f>
        <v>2230536.4386904091</v>
      </c>
      <c r="M152" s="69">
        <f>'DMI SR Data'!E184</f>
        <v>2.8377536486151021E-2</v>
      </c>
      <c r="N152" s="386">
        <f>'DMI SR Data'!F184</f>
        <v>180614162.1967288</v>
      </c>
      <c r="O152" s="386">
        <f>'DMI SR Data'!G184</f>
        <v>8628387.6650484502</v>
      </c>
      <c r="P152" s="69">
        <f>'DMI SR Data'!H184</f>
        <v>5.0169193868177003E-2</v>
      </c>
    </row>
    <row r="153" spans="2:16" ht="15" thickBot="1" x14ac:dyDescent="0.3">
      <c r="J153" s="385" t="s">
        <v>461</v>
      </c>
      <c r="K153" s="386">
        <f>'DMI SR Data'!C186</f>
        <v>64346870.736989662</v>
      </c>
      <c r="L153" s="386">
        <f>'DMI SR Data'!D186</f>
        <v>318362.89990244061</v>
      </c>
      <c r="M153" s="69">
        <f>'DMI SR Data'!E186</f>
        <v>4.9722055168375376E-3</v>
      </c>
      <c r="N153" s="386">
        <f>'DMI SR Data'!F186</f>
        <v>146773307.24168709</v>
      </c>
      <c r="O153" s="386">
        <f>'DMI SR Data'!G186</f>
        <v>-49676.963883280754</v>
      </c>
      <c r="P153" s="69">
        <f>'DMI SR Data'!H186</f>
        <v>-3.383459623305766E-4</v>
      </c>
    </row>
    <row r="154" spans="2:16" ht="15" thickBot="1" x14ac:dyDescent="0.3">
      <c r="J154" s="385" t="s">
        <v>462</v>
      </c>
      <c r="K154" s="386">
        <f>'DMI SR Data'!C188</f>
        <v>129156452.35143234</v>
      </c>
      <c r="L154" s="386">
        <f>'DMI SR Data'!D188</f>
        <v>2101628.9902037382</v>
      </c>
      <c r="M154" s="69">
        <f>'DMI SR Data'!E188</f>
        <v>1.6541119294846546E-2</v>
      </c>
      <c r="N154" s="386">
        <f>'DMI SR Data'!F188</f>
        <v>288293134.91886747</v>
      </c>
      <c r="O154" s="386">
        <f>'DMI SR Data'!G188</f>
        <v>13754847.885616601</v>
      </c>
      <c r="P154" s="69">
        <f>'DMI SR Data'!H188</f>
        <v>5.0101747316397709E-2</v>
      </c>
    </row>
    <row r="155" spans="2:16" ht="15" thickBot="1" x14ac:dyDescent="0.3">
      <c r="J155" s="385" t="s">
        <v>463</v>
      </c>
      <c r="K155" s="386">
        <f>'DMI SR Data'!C190</f>
        <v>107824352.38532329</v>
      </c>
      <c r="L155" s="386">
        <f>'DMI SR Data'!D190</f>
        <v>257412.24288456142</v>
      </c>
      <c r="M155" s="69">
        <f>'DMI SR Data'!E190</f>
        <v>2.3930423468744161E-3</v>
      </c>
      <c r="N155" s="386">
        <f>'DMI SR Data'!F190</f>
        <v>246089684.01323295</v>
      </c>
      <c r="O155" s="386">
        <f>'DMI SR Data'!G190</f>
        <v>-485150.88714212179</v>
      </c>
      <c r="P155" s="69">
        <f>'DMI SR Data'!H190</f>
        <v>-1.9675604257755656E-3</v>
      </c>
    </row>
    <row r="156" spans="2:16" ht="15" thickBot="1" x14ac:dyDescent="0.3">
      <c r="J156" s="385" t="s">
        <v>464</v>
      </c>
      <c r="K156" s="386">
        <f>'DMI SR Data'!C192</f>
        <v>61800775.57936772</v>
      </c>
      <c r="L156" s="386">
        <f>'DMI SR Data'!D192</f>
        <v>1216411.7068498507</v>
      </c>
      <c r="M156" s="69">
        <f>'DMI SR Data'!E192</f>
        <v>2.0077981001986496E-2</v>
      </c>
      <c r="N156" s="386">
        <f>'DMI SR Data'!F192</f>
        <v>141170550.52795425</v>
      </c>
      <c r="O156" s="386">
        <f>'DMI SR Data'!G192</f>
        <v>6822336.9915480316</v>
      </c>
      <c r="P156" s="69">
        <f>'DMI SR Data'!H192</f>
        <v>5.078100267927483E-2</v>
      </c>
    </row>
  </sheetData>
  <mergeCells count="92">
    <mergeCell ref="J140:J141"/>
    <mergeCell ref="K140:M140"/>
    <mergeCell ref="N140:P140"/>
    <mergeCell ref="J148:J149"/>
    <mergeCell ref="K148:M148"/>
    <mergeCell ref="N148:P148"/>
    <mergeCell ref="J134:J135"/>
    <mergeCell ref="K134:M134"/>
    <mergeCell ref="N134:P134"/>
    <mergeCell ref="B138:B139"/>
    <mergeCell ref="C138:E138"/>
    <mergeCell ref="F138:H138"/>
    <mergeCell ref="J125:J126"/>
    <mergeCell ref="K125:M125"/>
    <mergeCell ref="N125:P125"/>
    <mergeCell ref="B126:B127"/>
    <mergeCell ref="C126:E126"/>
    <mergeCell ref="F126:H126"/>
    <mergeCell ref="N118:P118"/>
    <mergeCell ref="B109:B110"/>
    <mergeCell ref="C109:E109"/>
    <mergeCell ref="F109:H109"/>
    <mergeCell ref="J109:J110"/>
    <mergeCell ref="K109:M109"/>
    <mergeCell ref="N109:P109"/>
    <mergeCell ref="B115:B116"/>
    <mergeCell ref="C115:E115"/>
    <mergeCell ref="F115:H115"/>
    <mergeCell ref="J118:J119"/>
    <mergeCell ref="K118:M118"/>
    <mergeCell ref="J88:J89"/>
    <mergeCell ref="K88:M88"/>
    <mergeCell ref="N88:P88"/>
    <mergeCell ref="J96:J97"/>
    <mergeCell ref="K96:M96"/>
    <mergeCell ref="N96:P96"/>
    <mergeCell ref="J82:J83"/>
    <mergeCell ref="K82:M82"/>
    <mergeCell ref="N82:P82"/>
    <mergeCell ref="B86:B87"/>
    <mergeCell ref="C86:E86"/>
    <mergeCell ref="F86:H86"/>
    <mergeCell ref="J73:J74"/>
    <mergeCell ref="K73:M73"/>
    <mergeCell ref="N73:P73"/>
    <mergeCell ref="B74:B75"/>
    <mergeCell ref="C74:E74"/>
    <mergeCell ref="F74:H74"/>
    <mergeCell ref="N66:P66"/>
    <mergeCell ref="B57:B58"/>
    <mergeCell ref="C57:E57"/>
    <mergeCell ref="F57:H57"/>
    <mergeCell ref="J57:J58"/>
    <mergeCell ref="K57:M57"/>
    <mergeCell ref="N57:P57"/>
    <mergeCell ref="B63:B64"/>
    <mergeCell ref="C63:E63"/>
    <mergeCell ref="F63:H63"/>
    <mergeCell ref="J66:J67"/>
    <mergeCell ref="K66:M66"/>
    <mergeCell ref="J35:J36"/>
    <mergeCell ref="K35:M35"/>
    <mergeCell ref="N35:P35"/>
    <mergeCell ref="J43:J44"/>
    <mergeCell ref="K43:M43"/>
    <mergeCell ref="N43:P43"/>
    <mergeCell ref="J29:J30"/>
    <mergeCell ref="K29:M29"/>
    <mergeCell ref="N29:P29"/>
    <mergeCell ref="B33:B34"/>
    <mergeCell ref="C33:E33"/>
    <mergeCell ref="F33:H33"/>
    <mergeCell ref="J20:J21"/>
    <mergeCell ref="K20:M20"/>
    <mergeCell ref="N20:P20"/>
    <mergeCell ref="B21:B22"/>
    <mergeCell ref="C21:E21"/>
    <mergeCell ref="F21:H21"/>
    <mergeCell ref="N13:P13"/>
    <mergeCell ref="B2:P2"/>
    <mergeCell ref="B3:P3"/>
    <mergeCell ref="B4:B5"/>
    <mergeCell ref="C4:E4"/>
    <mergeCell ref="F4:H4"/>
    <mergeCell ref="J4:J5"/>
    <mergeCell ref="K4:M4"/>
    <mergeCell ref="N4:P4"/>
    <mergeCell ref="B10:B11"/>
    <mergeCell ref="C10:E10"/>
    <mergeCell ref="F10:H10"/>
    <mergeCell ref="J13:J14"/>
    <mergeCell ref="K13:M13"/>
  </mergeCells>
  <conditionalFormatting sqref="A1:XFD1 B2:XFD3 A2:A1048576 Q4:XFD33 V34:XFD79 Q35:U79 Q80:XFD91 J87:P87 J92:XFD94 Q95:XFD143 J122:P122 J139:P139 J144:XFD146 Q147:XFD1048576 J157:P1048576">
    <cfRule type="cellIs" dxfId="67" priority="184" operator="lessThan">
      <formula>0</formula>
    </cfRule>
  </conditionalFormatting>
  <conditionalFormatting sqref="B59:B63">
    <cfRule type="cellIs" dxfId="66" priority="8" operator="lessThan">
      <formula>0</formula>
    </cfRule>
  </conditionalFormatting>
  <conditionalFormatting sqref="B65">
    <cfRule type="cellIs" dxfId="65" priority="6" operator="lessThan">
      <formula>0</formula>
    </cfRule>
  </conditionalFormatting>
  <conditionalFormatting sqref="B111:B115">
    <cfRule type="cellIs" dxfId="64" priority="24" operator="lessThan">
      <formula>0</formula>
    </cfRule>
  </conditionalFormatting>
  <conditionalFormatting sqref="B117">
    <cfRule type="cellIs" dxfId="63" priority="36" operator="lessThan">
      <formula>0</formula>
    </cfRule>
  </conditionalFormatting>
  <conditionalFormatting sqref="B35:H45">
    <cfRule type="cellIs" dxfId="62" priority="59" operator="lessThan">
      <formula>0</formula>
    </cfRule>
  </conditionalFormatting>
  <conditionalFormatting sqref="B56:H58">
    <cfRule type="cellIs" dxfId="61" priority="143" operator="lessThan">
      <formula>0</formula>
    </cfRule>
  </conditionalFormatting>
  <conditionalFormatting sqref="B66:H110">
    <cfRule type="cellIs" dxfId="60" priority="19" operator="lessThan">
      <formula>0</formula>
    </cfRule>
  </conditionalFormatting>
  <conditionalFormatting sqref="B118:H1048576">
    <cfRule type="cellIs" dxfId="59" priority="33" operator="lessThan">
      <formula>0</formula>
    </cfRule>
  </conditionalFormatting>
  <conditionalFormatting sqref="B10:I10">
    <cfRule type="cellIs" dxfId="58" priority="163" operator="lessThan">
      <formula>0</formula>
    </cfRule>
  </conditionalFormatting>
  <conditionalFormatting sqref="B12:I33">
    <cfRule type="cellIs" dxfId="57" priority="61" operator="lessThan">
      <formula>0</formula>
    </cfRule>
  </conditionalFormatting>
  <conditionalFormatting sqref="B4:J9">
    <cfRule type="cellIs" dxfId="56" priority="46" operator="lessThan">
      <formula>0</formula>
    </cfRule>
  </conditionalFormatting>
  <conditionalFormatting sqref="C59:H65">
    <cfRule type="cellIs" dxfId="55" priority="5" operator="lessThan">
      <formula>0</formula>
    </cfRule>
  </conditionalFormatting>
  <conditionalFormatting sqref="C111:H117">
    <cfRule type="cellIs" dxfId="54" priority="23" operator="lessThan">
      <formula>0</formula>
    </cfRule>
  </conditionalFormatting>
  <conditionalFormatting sqref="C11:I11 N13 N20 N29 B34:U34 N43">
    <cfRule type="cellIs" dxfId="53" priority="183" operator="lessThan">
      <formula>0</formula>
    </cfRule>
  </conditionalFormatting>
  <conditionalFormatting sqref="I35:I1048576">
    <cfRule type="cellIs" dxfId="52" priority="119" operator="lessThan">
      <formula>0</formula>
    </cfRule>
  </conditionalFormatting>
  <conditionalFormatting sqref="J10:J11">
    <cfRule type="cellIs" dxfId="51" priority="152" operator="lessThan">
      <formula>0</formula>
    </cfRule>
  </conditionalFormatting>
  <conditionalFormatting sqref="J15:J18">
    <cfRule type="cellIs" dxfId="50" priority="58" operator="lessThan">
      <formula>0</formula>
    </cfRule>
  </conditionalFormatting>
  <conditionalFormatting sqref="J22:J27">
    <cfRule type="cellIs" dxfId="49" priority="56" operator="lessThan">
      <formula>0</formula>
    </cfRule>
  </conditionalFormatting>
  <conditionalFormatting sqref="J31:J33">
    <cfRule type="cellIs" dxfId="48" priority="54" operator="lessThan">
      <formula>0</formula>
    </cfRule>
  </conditionalFormatting>
  <conditionalFormatting sqref="J37">
    <cfRule type="cellIs" dxfId="47" priority="52" operator="lessThan">
      <formula>0</formula>
    </cfRule>
  </conditionalFormatting>
  <conditionalFormatting sqref="J45:J51">
    <cfRule type="cellIs" dxfId="46" priority="50" operator="lessThan">
      <formula>0</formula>
    </cfRule>
  </conditionalFormatting>
  <conditionalFormatting sqref="J68:J70">
    <cfRule type="cellIs" dxfId="45" priority="12" operator="lessThan">
      <formula>0</formula>
    </cfRule>
  </conditionalFormatting>
  <conditionalFormatting sqref="J75:J80">
    <cfRule type="cellIs" dxfId="44" priority="16" operator="lessThan">
      <formula>0</formula>
    </cfRule>
  </conditionalFormatting>
  <conditionalFormatting sqref="J84:J86">
    <cfRule type="cellIs" dxfId="43" priority="14" operator="lessThan">
      <formula>0</formula>
    </cfRule>
  </conditionalFormatting>
  <conditionalFormatting sqref="J90">
    <cfRule type="cellIs" dxfId="42" priority="18" operator="lessThan">
      <formula>0</formula>
    </cfRule>
  </conditionalFormatting>
  <conditionalFormatting sqref="J98:J104">
    <cfRule type="cellIs" dxfId="41" priority="44" operator="lessThan">
      <formula>0</formula>
    </cfRule>
  </conditionalFormatting>
  <conditionalFormatting sqref="J120:J121">
    <cfRule type="cellIs" dxfId="40" priority="32" operator="lessThan">
      <formula>0</formula>
    </cfRule>
  </conditionalFormatting>
  <conditionalFormatting sqref="J127:J132">
    <cfRule type="cellIs" dxfId="39" priority="30" operator="lessThan">
      <formula>0</formula>
    </cfRule>
  </conditionalFormatting>
  <conditionalFormatting sqref="J136:J138">
    <cfRule type="cellIs" dxfId="38" priority="28" operator="lessThan">
      <formula>0</formula>
    </cfRule>
  </conditionalFormatting>
  <conditionalFormatting sqref="J142:J143">
    <cfRule type="cellIs" dxfId="37" priority="4" operator="lessThan">
      <formula>0</formula>
    </cfRule>
  </conditionalFormatting>
  <conditionalFormatting sqref="J150:J156">
    <cfRule type="cellIs" dxfId="36" priority="42" operator="lessThan">
      <formula>0</formula>
    </cfRule>
  </conditionalFormatting>
  <conditionalFormatting sqref="J13:K13 J20:K20 J29:K29">
    <cfRule type="cellIs" dxfId="35" priority="157" operator="lessThan">
      <formula>0</formula>
    </cfRule>
  </conditionalFormatting>
  <conditionalFormatting sqref="J35:K35">
    <cfRule type="cellIs" dxfId="34" priority="78" operator="lessThan">
      <formula>0</formula>
    </cfRule>
  </conditionalFormatting>
  <conditionalFormatting sqref="J43:K43">
    <cfRule type="cellIs" dxfId="33" priority="167" operator="lessThan">
      <formula>0</formula>
    </cfRule>
  </conditionalFormatting>
  <conditionalFormatting sqref="J88:K88">
    <cfRule type="cellIs" dxfId="32" priority="73" operator="lessThan">
      <formula>0</formula>
    </cfRule>
  </conditionalFormatting>
  <conditionalFormatting sqref="J140:K140">
    <cfRule type="cellIs" dxfId="31" priority="69" operator="lessThan">
      <formula>0</formula>
    </cfRule>
  </conditionalFormatting>
  <conditionalFormatting sqref="J66:N66">
    <cfRule type="cellIs" dxfId="30" priority="96" operator="lessThan">
      <formula>0</formula>
    </cfRule>
  </conditionalFormatting>
  <conditionalFormatting sqref="J73:N73">
    <cfRule type="cellIs" dxfId="29" priority="95" operator="lessThan">
      <formula>0</formula>
    </cfRule>
  </conditionalFormatting>
  <conditionalFormatting sqref="J82:N82">
    <cfRule type="cellIs" dxfId="28" priority="93" operator="lessThan">
      <formula>0</formula>
    </cfRule>
  </conditionalFormatting>
  <conditionalFormatting sqref="J96:N96">
    <cfRule type="cellIs" dxfId="27" priority="92" operator="lessThan">
      <formula>0</formula>
    </cfRule>
  </conditionalFormatting>
  <conditionalFormatting sqref="J118:N118">
    <cfRule type="cellIs" dxfId="26" priority="91" operator="lessThan">
      <formula>0</formula>
    </cfRule>
  </conditionalFormatting>
  <conditionalFormatting sqref="J125:N125">
    <cfRule type="cellIs" dxfId="25" priority="90" operator="lessThan">
      <formula>0</formula>
    </cfRule>
  </conditionalFormatting>
  <conditionalFormatting sqref="J134:N134">
    <cfRule type="cellIs" dxfId="24" priority="89" operator="lessThan">
      <formula>0</formula>
    </cfRule>
  </conditionalFormatting>
  <conditionalFormatting sqref="J148:N148">
    <cfRule type="cellIs" dxfId="23" priority="88" operator="lessThan">
      <formula>0</formula>
    </cfRule>
  </conditionalFormatting>
  <conditionalFormatting sqref="J38:P41">
    <cfRule type="cellIs" dxfId="22" priority="3" operator="lessThan">
      <formula>0</formula>
    </cfRule>
  </conditionalFormatting>
  <conditionalFormatting sqref="J52:P64">
    <cfRule type="cellIs" dxfId="21" priority="2" operator="lessThan">
      <formula>0</formula>
    </cfRule>
  </conditionalFormatting>
  <conditionalFormatting sqref="J91:P91">
    <cfRule type="cellIs" dxfId="20" priority="72" operator="lessThan">
      <formula>0</formula>
    </cfRule>
  </conditionalFormatting>
  <conditionalFormatting sqref="J105:P116">
    <cfRule type="cellIs" dxfId="19" priority="1" operator="lessThan">
      <formula>0</formula>
    </cfRule>
  </conditionalFormatting>
  <conditionalFormatting sqref="K4:P11">
    <cfRule type="cellIs" dxfId="18" priority="45" operator="lessThan">
      <formula>0</formula>
    </cfRule>
  </conditionalFormatting>
  <conditionalFormatting sqref="K14:P18">
    <cfRule type="cellIs" dxfId="17" priority="57" operator="lessThan">
      <formula>0</formula>
    </cfRule>
  </conditionalFormatting>
  <conditionalFormatting sqref="K21:P27">
    <cfRule type="cellIs" dxfId="16" priority="55" operator="lessThan">
      <formula>0</formula>
    </cfRule>
  </conditionalFormatting>
  <conditionalFormatting sqref="K30:P33">
    <cfRule type="cellIs" dxfId="15" priority="53" operator="lessThan">
      <formula>0</formula>
    </cfRule>
  </conditionalFormatting>
  <conditionalFormatting sqref="K36:P37">
    <cfRule type="cellIs" dxfId="14" priority="51" operator="lessThan">
      <formula>0</formula>
    </cfRule>
  </conditionalFormatting>
  <conditionalFormatting sqref="K44:P51">
    <cfRule type="cellIs" dxfId="13" priority="49" operator="lessThan">
      <formula>0</formula>
    </cfRule>
  </conditionalFormatting>
  <conditionalFormatting sqref="K67:P70">
    <cfRule type="cellIs" dxfId="12" priority="11" operator="lessThan">
      <formula>0</formula>
    </cfRule>
  </conditionalFormatting>
  <conditionalFormatting sqref="K74:P80">
    <cfRule type="cellIs" dxfId="11" priority="15" operator="lessThan">
      <formula>0</formula>
    </cfRule>
  </conditionalFormatting>
  <conditionalFormatting sqref="K83:P86">
    <cfRule type="cellIs" dxfId="10" priority="13" operator="lessThan">
      <formula>0</formula>
    </cfRule>
  </conditionalFormatting>
  <conditionalFormatting sqref="K89:P90">
    <cfRule type="cellIs" dxfId="9" priority="17" operator="lessThan">
      <formula>0</formula>
    </cfRule>
  </conditionalFormatting>
  <conditionalFormatting sqref="K97:P104">
    <cfRule type="cellIs" dxfId="8" priority="43" operator="lessThan">
      <formula>0</formula>
    </cfRule>
  </conditionalFormatting>
  <conditionalFormatting sqref="K119:P121">
    <cfRule type="cellIs" dxfId="7" priority="31" operator="lessThan">
      <formula>0</formula>
    </cfRule>
  </conditionalFormatting>
  <conditionalFormatting sqref="K126:P132">
    <cfRule type="cellIs" dxfId="6" priority="29" operator="lessThan">
      <formula>0</formula>
    </cfRule>
  </conditionalFormatting>
  <conditionalFormatting sqref="K135:P138">
    <cfRule type="cellIs" dxfId="5" priority="27" operator="lessThan">
      <formula>0</formula>
    </cfRule>
  </conditionalFormatting>
  <conditionalFormatting sqref="K141:P143">
    <cfRule type="cellIs" dxfId="4" priority="39" operator="lessThan">
      <formula>0</formula>
    </cfRule>
  </conditionalFormatting>
  <conditionalFormatting sqref="K149:P156">
    <cfRule type="cellIs" dxfId="3" priority="41" operator="lessThan">
      <formula>0</formula>
    </cfRule>
  </conditionalFormatting>
  <conditionalFormatting sqref="N35">
    <cfRule type="cellIs" dxfId="2" priority="80" operator="lessThan">
      <formula>0</formula>
    </cfRule>
  </conditionalFormatting>
  <conditionalFormatting sqref="N88">
    <cfRule type="cellIs" dxfId="1" priority="75" operator="lessThan">
      <formula>0</formula>
    </cfRule>
  </conditionalFormatting>
  <conditionalFormatting sqref="N140">
    <cfRule type="cellIs" dxfId="0" priority="7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8:H224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9" customWidth="1"/>
    <col min="2" max="2" width="40" customWidth="1"/>
    <col min="3" max="3" width="11.453125" customWidth="1"/>
    <col min="4" max="4" width="10.1796875" customWidth="1"/>
    <col min="5" max="5" width="10" customWidth="1"/>
    <col min="6" max="6" width="14.1796875" customWidth="1"/>
    <col min="7" max="7" width="11.453125" customWidth="1"/>
    <col min="8" max="8" width="11" customWidth="1"/>
    <col min="9" max="100" width="9.1796875" customWidth="1"/>
  </cols>
  <sheetData>
    <row r="8" spans="1:8" ht="50" x14ac:dyDescent="0.25">
      <c r="A8" s="266" t="s">
        <v>10</v>
      </c>
      <c r="B8" s="266" t="s">
        <v>2</v>
      </c>
      <c r="C8" s="266" t="s">
        <v>43</v>
      </c>
      <c r="D8" s="266" t="s">
        <v>47</v>
      </c>
      <c r="E8" s="266" t="s">
        <v>48</v>
      </c>
      <c r="F8" s="266" t="s">
        <v>49</v>
      </c>
      <c r="G8" s="266" t="s">
        <v>50</v>
      </c>
      <c r="H8" s="266" t="s">
        <v>51</v>
      </c>
    </row>
    <row r="9" spans="1:8" x14ac:dyDescent="0.25">
      <c r="A9" s="428" t="s">
        <v>472</v>
      </c>
      <c r="B9" s="255" t="s">
        <v>23</v>
      </c>
      <c r="C9" s="412">
        <v>53341998.086933076</v>
      </c>
      <c r="D9" s="412">
        <v>674724.41006632149</v>
      </c>
      <c r="E9" s="413">
        <v>1.2811075321764438E-2</v>
      </c>
      <c r="F9" s="414">
        <v>127977996.83115716</v>
      </c>
      <c r="G9" s="414">
        <v>3996760.6860020906</v>
      </c>
      <c r="H9" s="413">
        <v>3.2236819137072908E-2</v>
      </c>
    </row>
    <row r="10" spans="1:8" x14ac:dyDescent="0.25">
      <c r="A10" s="428" t="s">
        <v>472</v>
      </c>
      <c r="B10" s="259" t="s">
        <v>97</v>
      </c>
      <c r="C10" s="416">
        <v>9205549.6522321738</v>
      </c>
      <c r="D10" s="416">
        <v>43900.524122899398</v>
      </c>
      <c r="E10" s="417">
        <v>4.7917709474603427E-3</v>
      </c>
      <c r="F10" s="418">
        <v>22920849.623892985</v>
      </c>
      <c r="G10" s="418">
        <v>936879.86685271934</v>
      </c>
      <c r="H10" s="417">
        <v>4.2616500896189957E-2</v>
      </c>
    </row>
    <row r="11" spans="1:8" x14ac:dyDescent="0.25">
      <c r="A11" s="428" t="s">
        <v>472</v>
      </c>
      <c r="B11" s="255" t="s">
        <v>98</v>
      </c>
      <c r="C11" s="412">
        <v>3566700.4788654209</v>
      </c>
      <c r="D11" s="412">
        <v>-23009.232371171471</v>
      </c>
      <c r="E11" s="413">
        <v>-6.4097752247618909E-3</v>
      </c>
      <c r="F11" s="414">
        <v>8681648.3397855368</v>
      </c>
      <c r="G11" s="414">
        <v>78760.285928791389</v>
      </c>
      <c r="H11" s="413">
        <v>9.1550983153247598E-3</v>
      </c>
    </row>
    <row r="12" spans="1:8" x14ac:dyDescent="0.25">
      <c r="A12" s="428" t="s">
        <v>472</v>
      </c>
      <c r="B12" s="259" t="s">
        <v>99</v>
      </c>
      <c r="C12" s="416">
        <v>2500051.2998215561</v>
      </c>
      <c r="D12" s="416">
        <v>77871.250747404527</v>
      </c>
      <c r="E12" s="417">
        <v>3.2149241249497473E-2</v>
      </c>
      <c r="F12" s="418">
        <v>5978974.2824648106</v>
      </c>
      <c r="G12" s="418">
        <v>155057.28805974871</v>
      </c>
      <c r="H12" s="417">
        <v>2.6624226995115078E-2</v>
      </c>
    </row>
    <row r="13" spans="1:8" x14ac:dyDescent="0.25">
      <c r="A13" s="428" t="s">
        <v>472</v>
      </c>
      <c r="B13" s="255" t="s">
        <v>100</v>
      </c>
      <c r="C13" s="412">
        <v>2476870.9357435363</v>
      </c>
      <c r="D13" s="412">
        <v>275.73476755991578</v>
      </c>
      <c r="E13" s="413">
        <v>1.1133622783862872E-4</v>
      </c>
      <c r="F13" s="414">
        <v>5963700.9467476001</v>
      </c>
      <c r="G13" s="414">
        <v>47684.625922295265</v>
      </c>
      <c r="H13" s="413">
        <v>8.0602593597380572E-3</v>
      </c>
    </row>
    <row r="14" spans="1:8" x14ac:dyDescent="0.25">
      <c r="A14" s="428" t="s">
        <v>472</v>
      </c>
      <c r="B14" s="259" t="s">
        <v>101</v>
      </c>
      <c r="C14" s="416">
        <v>5771170.0409974577</v>
      </c>
      <c r="D14" s="416">
        <v>-31020.660472366959</v>
      </c>
      <c r="E14" s="417">
        <v>-5.3463703742982335E-3</v>
      </c>
      <c r="F14" s="418">
        <v>14065518.28448339</v>
      </c>
      <c r="G14" s="418">
        <v>467133.51195656322</v>
      </c>
      <c r="H14" s="417">
        <v>3.4352132240023488E-2</v>
      </c>
    </row>
    <row r="15" spans="1:8" x14ac:dyDescent="0.25">
      <c r="A15" s="428" t="s">
        <v>472</v>
      </c>
      <c r="B15" s="255" t="s">
        <v>102</v>
      </c>
      <c r="C15" s="412">
        <v>2335810.4226369732</v>
      </c>
      <c r="D15" s="412">
        <v>58676.439111231361</v>
      </c>
      <c r="E15" s="413">
        <v>2.5767670912530672E-2</v>
      </c>
      <c r="F15" s="414">
        <v>5493948.0335667143</v>
      </c>
      <c r="G15" s="414">
        <v>250229.84123950731</v>
      </c>
      <c r="H15" s="413">
        <v>4.7719925453975083E-2</v>
      </c>
    </row>
    <row r="16" spans="1:8" x14ac:dyDescent="0.25">
      <c r="A16" s="428" t="s">
        <v>472</v>
      </c>
      <c r="B16" s="259" t="s">
        <v>103</v>
      </c>
      <c r="C16" s="416">
        <v>914833.04528141895</v>
      </c>
      <c r="D16" s="416">
        <v>5986.9577697907807</v>
      </c>
      <c r="E16" s="417">
        <v>6.5874275656318771E-3</v>
      </c>
      <c r="F16" s="418">
        <v>2178869.7983152564</v>
      </c>
      <c r="G16" s="418">
        <v>86678.123487913515</v>
      </c>
      <c r="H16" s="417">
        <v>4.1429341551637036E-2</v>
      </c>
    </row>
    <row r="17" spans="1:8" x14ac:dyDescent="0.25">
      <c r="A17" s="428" t="s">
        <v>472</v>
      </c>
      <c r="B17" s="255" t="s">
        <v>104</v>
      </c>
      <c r="C17" s="412">
        <v>2787298.1846177885</v>
      </c>
      <c r="D17" s="412">
        <v>8935.1739003914408</v>
      </c>
      <c r="E17" s="413">
        <v>3.2159850480028896E-3</v>
      </c>
      <c r="F17" s="414">
        <v>6755894.5219491087</v>
      </c>
      <c r="G17" s="414">
        <v>218944.3666425487</v>
      </c>
      <c r="H17" s="413">
        <v>3.349335109505374E-2</v>
      </c>
    </row>
    <row r="18" spans="1:8" x14ac:dyDescent="0.25">
      <c r="A18" s="428" t="s">
        <v>472</v>
      </c>
      <c r="B18" s="259" t="s">
        <v>105</v>
      </c>
      <c r="C18" s="416">
        <v>2813676.5791898412</v>
      </c>
      <c r="D18" s="416">
        <v>-63142.60492618382</v>
      </c>
      <c r="E18" s="417">
        <v>-2.1948756903046714E-2</v>
      </c>
      <c r="F18" s="418">
        <v>7011360.573269031</v>
      </c>
      <c r="G18" s="418">
        <v>191447.80093924887</v>
      </c>
      <c r="H18" s="417">
        <v>2.8071884103269475E-2</v>
      </c>
    </row>
    <row r="19" spans="1:8" x14ac:dyDescent="0.25">
      <c r="A19" s="428" t="s">
        <v>472</v>
      </c>
      <c r="B19" s="255" t="s">
        <v>106</v>
      </c>
      <c r="C19" s="412">
        <v>2033140.9702963193</v>
      </c>
      <c r="D19" s="412">
        <v>35134.799873492448</v>
      </c>
      <c r="E19" s="413">
        <v>1.758493061413172E-2</v>
      </c>
      <c r="F19" s="414">
        <v>4827044.973141239</v>
      </c>
      <c r="G19" s="414">
        <v>93590.10207838472</v>
      </c>
      <c r="H19" s="413">
        <v>1.977204909051344E-2</v>
      </c>
    </row>
    <row r="20" spans="1:8" x14ac:dyDescent="0.25">
      <c r="A20" s="428" t="s">
        <v>472</v>
      </c>
      <c r="B20" s="259" t="s">
        <v>107</v>
      </c>
      <c r="C20" s="416">
        <v>2331562.4755975534</v>
      </c>
      <c r="D20" s="416">
        <v>52742.672262683045</v>
      </c>
      <c r="E20" s="417">
        <v>2.3144731402412057E-2</v>
      </c>
      <c r="F20" s="418">
        <v>5446390.5873927716</v>
      </c>
      <c r="G20" s="418">
        <v>150127.0232425835</v>
      </c>
      <c r="H20" s="417">
        <v>2.8345836913928609E-2</v>
      </c>
    </row>
    <row r="21" spans="1:8" x14ac:dyDescent="0.25">
      <c r="A21" s="428" t="s">
        <v>472</v>
      </c>
      <c r="B21" s="255" t="s">
        <v>108</v>
      </c>
      <c r="C21" s="412">
        <v>39733957.258727103</v>
      </c>
      <c r="D21" s="412">
        <v>1155834.4372161105</v>
      </c>
      <c r="E21" s="413">
        <v>2.9960878152723965E-2</v>
      </c>
      <c r="F21" s="414">
        <v>93700977.00236778</v>
      </c>
      <c r="G21" s="414">
        <v>2679507.0067603141</v>
      </c>
      <c r="H21" s="413">
        <v>2.9438186472813748E-2</v>
      </c>
    </row>
    <row r="22" spans="1:8" x14ac:dyDescent="0.25">
      <c r="A22" s="428" t="s">
        <v>472</v>
      </c>
      <c r="B22" s="259" t="s">
        <v>109</v>
      </c>
      <c r="C22" s="416">
        <v>7868274.2371409917</v>
      </c>
      <c r="D22" s="416">
        <v>16768.5222621141</v>
      </c>
      <c r="E22" s="417">
        <v>2.1357078337645688E-3</v>
      </c>
      <c r="F22" s="418">
        <v>18924082.447825205</v>
      </c>
      <c r="G22" s="418">
        <v>106471.64849432185</v>
      </c>
      <c r="H22" s="417">
        <v>5.6580853770292544E-3</v>
      </c>
    </row>
    <row r="23" spans="1:8" x14ac:dyDescent="0.25">
      <c r="A23" s="428" t="s">
        <v>472</v>
      </c>
      <c r="B23" s="255" t="s">
        <v>110</v>
      </c>
      <c r="C23" s="412">
        <v>5693844.8955591405</v>
      </c>
      <c r="D23" s="412">
        <v>126985.81004855689</v>
      </c>
      <c r="E23" s="413">
        <v>2.281103367230463E-2</v>
      </c>
      <c r="F23" s="414">
        <v>13711589.209160032</v>
      </c>
      <c r="G23" s="414">
        <v>373970.81796779856</v>
      </c>
      <c r="H23" s="413">
        <v>2.8038800256480405E-2</v>
      </c>
    </row>
    <row r="24" spans="1:8" x14ac:dyDescent="0.25">
      <c r="A24" s="428" t="s">
        <v>472</v>
      </c>
      <c r="B24" s="259" t="s">
        <v>111</v>
      </c>
      <c r="C24" s="416">
        <v>836177.21783463366</v>
      </c>
      <c r="D24" s="416">
        <v>16978.820345744374</v>
      </c>
      <c r="E24" s="417">
        <v>2.0726139599137407E-2</v>
      </c>
      <c r="F24" s="418">
        <v>1936841.965980992</v>
      </c>
      <c r="G24" s="418">
        <v>46267.568168257363</v>
      </c>
      <c r="H24" s="417">
        <v>2.4472757179926787E-2</v>
      </c>
    </row>
    <row r="25" spans="1:8" x14ac:dyDescent="0.25">
      <c r="A25" s="428" t="s">
        <v>472</v>
      </c>
      <c r="B25" s="255" t="s">
        <v>112</v>
      </c>
      <c r="C25" s="412">
        <v>3327431.2044113604</v>
      </c>
      <c r="D25" s="412">
        <v>127271.99988873769</v>
      </c>
      <c r="E25" s="413">
        <v>3.9770521325586124E-2</v>
      </c>
      <c r="F25" s="414">
        <v>7822059.1834181836</v>
      </c>
      <c r="G25" s="414">
        <v>224298.38900535647</v>
      </c>
      <c r="H25" s="413">
        <v>2.9521643952031103E-2</v>
      </c>
    </row>
    <row r="26" spans="1:8" x14ac:dyDescent="0.25">
      <c r="A26" s="428" t="s">
        <v>472</v>
      </c>
      <c r="B26" s="259" t="s">
        <v>113</v>
      </c>
      <c r="C26" s="416">
        <v>1620239.9155495143</v>
      </c>
      <c r="D26" s="416">
        <v>50513.401201214874</v>
      </c>
      <c r="E26" s="417">
        <v>3.2179746433210012E-2</v>
      </c>
      <c r="F26" s="418">
        <v>3726789.293512221</v>
      </c>
      <c r="G26" s="418">
        <v>44850.262646426912</v>
      </c>
      <c r="H26" s="417">
        <v>1.2181152993150065E-2</v>
      </c>
    </row>
    <row r="27" spans="1:8" x14ac:dyDescent="0.25">
      <c r="A27" s="428" t="s">
        <v>472</v>
      </c>
      <c r="B27" s="255" t="s">
        <v>114</v>
      </c>
      <c r="C27" s="412">
        <v>1302441.1658206363</v>
      </c>
      <c r="D27" s="412">
        <v>47084.897179133724</v>
      </c>
      <c r="E27" s="413">
        <v>3.750719883693826E-2</v>
      </c>
      <c r="F27" s="414">
        <v>2970523.5199717544</v>
      </c>
      <c r="G27" s="414">
        <v>47818.345290580299</v>
      </c>
      <c r="H27" s="413">
        <v>1.6360988342177415E-2</v>
      </c>
    </row>
    <row r="28" spans="1:8" x14ac:dyDescent="0.25">
      <c r="A28" s="428" t="s">
        <v>472</v>
      </c>
      <c r="B28" s="259" t="s">
        <v>115</v>
      </c>
      <c r="C28" s="416">
        <v>24961590.715699565</v>
      </c>
      <c r="D28" s="416">
        <v>-99919.427114542574</v>
      </c>
      <c r="E28" s="417">
        <v>-3.986967526902703E-3</v>
      </c>
      <c r="F28" s="418">
        <v>59721071.02206789</v>
      </c>
      <c r="G28" s="418">
        <v>510890.39947660267</v>
      </c>
      <c r="H28" s="417">
        <v>8.6284215671126579E-3</v>
      </c>
    </row>
    <row r="29" spans="1:8" x14ac:dyDescent="0.25">
      <c r="A29" s="428" t="s">
        <v>472</v>
      </c>
      <c r="B29" s="255" t="s">
        <v>116</v>
      </c>
      <c r="C29" s="412">
        <v>990089.24770995404</v>
      </c>
      <c r="D29" s="412">
        <v>22284.691490972531</v>
      </c>
      <c r="E29" s="413">
        <v>2.3026024570533491E-2</v>
      </c>
      <c r="F29" s="414">
        <v>2422481.5935622002</v>
      </c>
      <c r="G29" s="414">
        <v>84663.045848231763</v>
      </c>
      <c r="H29" s="413">
        <v>3.6214549641168416E-2</v>
      </c>
    </row>
    <row r="30" spans="1:8" x14ac:dyDescent="0.25">
      <c r="A30" s="428" t="s">
        <v>472</v>
      </c>
      <c r="B30" s="259" t="s">
        <v>117</v>
      </c>
      <c r="C30" s="416">
        <v>2475923.3502233229</v>
      </c>
      <c r="D30" s="416">
        <v>-86269.470105541404</v>
      </c>
      <c r="E30" s="417">
        <v>-3.3670170886853271E-2</v>
      </c>
      <c r="F30" s="418">
        <v>5889390.248414862</v>
      </c>
      <c r="G30" s="418">
        <v>-76688.297698361799</v>
      </c>
      <c r="H30" s="417">
        <v>-1.2854054318195765E-2</v>
      </c>
    </row>
    <row r="31" spans="1:8" x14ac:dyDescent="0.25">
      <c r="A31" s="428" t="s">
        <v>472</v>
      </c>
      <c r="B31" s="255" t="s">
        <v>118</v>
      </c>
      <c r="C31" s="412">
        <v>3764475.9566173088</v>
      </c>
      <c r="D31" s="412">
        <v>-269820.30665207142</v>
      </c>
      <c r="E31" s="413">
        <v>-6.6881629172521398E-2</v>
      </c>
      <c r="F31" s="414">
        <v>9458190.1652331278</v>
      </c>
      <c r="G31" s="414">
        <v>-324100.04965282418</v>
      </c>
      <c r="H31" s="413">
        <v>-3.3131305914399591E-2</v>
      </c>
    </row>
    <row r="32" spans="1:8" x14ac:dyDescent="0.25">
      <c r="A32" s="428" t="s">
        <v>472</v>
      </c>
      <c r="B32" s="259" t="s">
        <v>119</v>
      </c>
      <c r="C32" s="416">
        <v>1413448.451633862</v>
      </c>
      <c r="D32" s="416">
        <v>-56347.590200690087</v>
      </c>
      <c r="E32" s="417">
        <v>-3.8337013161607675E-2</v>
      </c>
      <c r="F32" s="418">
        <v>3428005.8907596385</v>
      </c>
      <c r="G32" s="418">
        <v>-51034.501267511863</v>
      </c>
      <c r="H32" s="417">
        <v>-1.4669131575611092E-2</v>
      </c>
    </row>
    <row r="33" spans="1:8" x14ac:dyDescent="0.25">
      <c r="A33" s="428" t="s">
        <v>472</v>
      </c>
      <c r="B33" s="255" t="s">
        <v>120</v>
      </c>
      <c r="C33" s="412">
        <v>3079501.3570284001</v>
      </c>
      <c r="D33" s="412">
        <v>122753.34254313447</v>
      </c>
      <c r="E33" s="413">
        <v>4.1516335494861015E-2</v>
      </c>
      <c r="F33" s="414">
        <v>7601672.0442413501</v>
      </c>
      <c r="G33" s="414">
        <v>305549.74697055388</v>
      </c>
      <c r="H33" s="413">
        <v>4.1878375186343644E-2</v>
      </c>
    </row>
    <row r="34" spans="1:8" x14ac:dyDescent="0.25">
      <c r="A34" s="428" t="s">
        <v>472</v>
      </c>
      <c r="B34" s="259" t="s">
        <v>121</v>
      </c>
      <c r="C34" s="416">
        <v>998293.39438652247</v>
      </c>
      <c r="D34" s="416">
        <v>6345.2824170648819</v>
      </c>
      <c r="E34" s="417">
        <v>6.3967886429731474E-3</v>
      </c>
      <c r="F34" s="418">
        <v>2301477.6808923469</v>
      </c>
      <c r="G34" s="418">
        <v>44959.618927614763</v>
      </c>
      <c r="H34" s="417">
        <v>1.9924333727011599E-2</v>
      </c>
    </row>
    <row r="35" spans="1:8" x14ac:dyDescent="0.25">
      <c r="A35" s="428" t="s">
        <v>472</v>
      </c>
      <c r="B35" s="255" t="s">
        <v>122</v>
      </c>
      <c r="C35" s="412">
        <v>48540352.256478205</v>
      </c>
      <c r="D35" s="412">
        <v>953917.4771637544</v>
      </c>
      <c r="E35" s="413">
        <v>2.0045995914331805E-2</v>
      </c>
      <c r="F35" s="414">
        <v>114211364.82642202</v>
      </c>
      <c r="G35" s="414">
        <v>1778179.9830325842</v>
      </c>
      <c r="H35" s="413">
        <v>1.5815437279566961E-2</v>
      </c>
    </row>
    <row r="36" spans="1:8" x14ac:dyDescent="0.25">
      <c r="A36" s="428" t="s">
        <v>472</v>
      </c>
      <c r="B36" s="259" t="s">
        <v>123</v>
      </c>
      <c r="C36" s="416">
        <v>8930202.9036385752</v>
      </c>
      <c r="D36" s="416">
        <v>95609.650571268052</v>
      </c>
      <c r="E36" s="417">
        <v>1.0822190431695661E-2</v>
      </c>
      <c r="F36" s="418">
        <v>21955675.725827083</v>
      </c>
      <c r="G36" s="418">
        <v>-237229.34315645322</v>
      </c>
      <c r="H36" s="417">
        <v>-1.0689422696986223E-2</v>
      </c>
    </row>
    <row r="37" spans="1:8" x14ac:dyDescent="0.25">
      <c r="A37" s="428" t="s">
        <v>472</v>
      </c>
      <c r="B37" s="255" t="s">
        <v>124</v>
      </c>
      <c r="C37" s="412">
        <v>3945045.3815920353</v>
      </c>
      <c r="D37" s="412">
        <v>43301.056595031638</v>
      </c>
      <c r="E37" s="413">
        <v>1.1097871359129841E-2</v>
      </c>
      <c r="F37" s="414">
        <v>9297335.3921645302</v>
      </c>
      <c r="G37" s="414">
        <v>32355.140190534294</v>
      </c>
      <c r="H37" s="413">
        <v>3.4921974262860098E-3</v>
      </c>
    </row>
    <row r="38" spans="1:8" x14ac:dyDescent="0.25">
      <c r="A38" s="428" t="s">
        <v>472</v>
      </c>
      <c r="B38" s="259" t="s">
        <v>125</v>
      </c>
      <c r="C38" s="416">
        <v>1617789.0761305701</v>
      </c>
      <c r="D38" s="416">
        <v>71561.639255632181</v>
      </c>
      <c r="E38" s="417">
        <v>4.6281444468651109E-2</v>
      </c>
      <c r="F38" s="418">
        <v>3832578.150683349</v>
      </c>
      <c r="G38" s="418">
        <v>176503.26230545482</v>
      </c>
      <c r="H38" s="417">
        <v>4.827670868190688E-2</v>
      </c>
    </row>
    <row r="39" spans="1:8" x14ac:dyDescent="0.25">
      <c r="A39" s="428" t="s">
        <v>472</v>
      </c>
      <c r="B39" s="255" t="s">
        <v>126</v>
      </c>
      <c r="C39" s="412">
        <v>1541450.5688980978</v>
      </c>
      <c r="D39" s="412">
        <v>-16318.583617248805</v>
      </c>
      <c r="E39" s="413">
        <v>-1.0475610966425295E-2</v>
      </c>
      <c r="F39" s="414">
        <v>3715025.8832024215</v>
      </c>
      <c r="G39" s="414">
        <v>81255.654221160337</v>
      </c>
      <c r="H39" s="413">
        <v>2.2361252666198605E-2</v>
      </c>
    </row>
    <row r="40" spans="1:8" x14ac:dyDescent="0.25">
      <c r="A40" s="428" t="s">
        <v>472</v>
      </c>
      <c r="B40" s="259" t="s">
        <v>127</v>
      </c>
      <c r="C40" s="416">
        <v>1106839.5592703084</v>
      </c>
      <c r="D40" s="416">
        <v>12032.720179694938</v>
      </c>
      <c r="E40" s="417">
        <v>1.0990724345209384E-2</v>
      </c>
      <c r="F40" s="418">
        <v>2664232.4561437471</v>
      </c>
      <c r="G40" s="418">
        <v>98025.960736245848</v>
      </c>
      <c r="H40" s="417">
        <v>3.8198781318523549E-2</v>
      </c>
    </row>
    <row r="41" spans="1:8" x14ac:dyDescent="0.25">
      <c r="A41" s="428" t="s">
        <v>472</v>
      </c>
      <c r="B41" s="255" t="s">
        <v>128</v>
      </c>
      <c r="C41" s="412">
        <v>2775228.0924129849</v>
      </c>
      <c r="D41" s="412">
        <v>33370.555560130626</v>
      </c>
      <c r="E41" s="413">
        <v>1.217078389799707E-2</v>
      </c>
      <c r="F41" s="414">
        <v>6638316.1300072121</v>
      </c>
      <c r="G41" s="414">
        <v>146780.96717752609</v>
      </c>
      <c r="H41" s="413">
        <v>2.261113334454214E-2</v>
      </c>
    </row>
    <row r="42" spans="1:8" x14ac:dyDescent="0.25">
      <c r="A42" s="428" t="s">
        <v>472</v>
      </c>
      <c r="B42" s="259" t="s">
        <v>129</v>
      </c>
      <c r="C42" s="416">
        <v>4788012.9270889759</v>
      </c>
      <c r="D42" s="416">
        <v>103378.00322152674</v>
      </c>
      <c r="E42" s="417">
        <v>2.2067462011785104E-2</v>
      </c>
      <c r="F42" s="418">
        <v>11181667.893027673</v>
      </c>
      <c r="G42" s="418">
        <v>132191.64897498116</v>
      </c>
      <c r="H42" s="417">
        <v>1.196361221611137E-2</v>
      </c>
    </row>
    <row r="43" spans="1:8" x14ac:dyDescent="0.25">
      <c r="A43" s="428" t="s">
        <v>472</v>
      </c>
      <c r="B43" s="255" t="s">
        <v>130</v>
      </c>
      <c r="C43" s="412">
        <v>3914167.1195236389</v>
      </c>
      <c r="D43" s="412">
        <v>42049.748142656405</v>
      </c>
      <c r="E43" s="413">
        <v>1.0859626429056166E-2</v>
      </c>
      <c r="F43" s="414">
        <v>9136996.6850467473</v>
      </c>
      <c r="G43" s="414">
        <v>70727.490726858377</v>
      </c>
      <c r="H43" s="413">
        <v>7.8011681774428094E-3</v>
      </c>
    </row>
    <row r="44" spans="1:8" x14ac:dyDescent="0.25">
      <c r="A44" s="428" t="s">
        <v>472</v>
      </c>
      <c r="B44" s="259" t="s">
        <v>131</v>
      </c>
      <c r="C44" s="416">
        <v>3176948.2281169477</v>
      </c>
      <c r="D44" s="416">
        <v>110656.31011517486</v>
      </c>
      <c r="E44" s="417">
        <v>3.6087989361197829E-2</v>
      </c>
      <c r="F44" s="418">
        <v>7272111.3304055324</v>
      </c>
      <c r="G44" s="418">
        <v>268696.93474609125</v>
      </c>
      <c r="H44" s="417">
        <v>3.8366562303185081E-2</v>
      </c>
    </row>
    <row r="45" spans="1:8" x14ac:dyDescent="0.25">
      <c r="A45" s="428" t="s">
        <v>472</v>
      </c>
      <c r="B45" s="255" t="s">
        <v>132</v>
      </c>
      <c r="C45" s="412">
        <v>66371288.933875993</v>
      </c>
      <c r="D45" s="412">
        <v>685715.2413353771</v>
      </c>
      <c r="E45" s="413">
        <v>1.0439358336810086E-2</v>
      </c>
      <c r="F45" s="414">
        <v>158169692.8718572</v>
      </c>
      <c r="G45" s="414">
        <v>-274864.54664218426</v>
      </c>
      <c r="H45" s="413">
        <v>-1.7347679915327412E-3</v>
      </c>
    </row>
    <row r="46" spans="1:8" x14ac:dyDescent="0.25">
      <c r="A46" s="428" t="s">
        <v>472</v>
      </c>
      <c r="B46" s="259" t="s">
        <v>133</v>
      </c>
      <c r="C46" s="416">
        <v>1799586.6932842918</v>
      </c>
      <c r="D46" s="416">
        <v>11038.558866179315</v>
      </c>
      <c r="E46" s="417">
        <v>6.1717985967263932E-3</v>
      </c>
      <c r="F46" s="418">
        <v>4008926.9854232348</v>
      </c>
      <c r="G46" s="418">
        <v>1244.3829751950689</v>
      </c>
      <c r="H46" s="417">
        <v>3.1049938296883942E-4</v>
      </c>
    </row>
    <row r="47" spans="1:8" x14ac:dyDescent="0.25">
      <c r="A47" s="428" t="s">
        <v>472</v>
      </c>
      <c r="B47" s="255" t="s">
        <v>134</v>
      </c>
      <c r="C47" s="412">
        <v>6519923.6712571383</v>
      </c>
      <c r="D47" s="412">
        <v>47707.495639755391</v>
      </c>
      <c r="E47" s="413">
        <v>7.3711220925349553E-3</v>
      </c>
      <c r="F47" s="414">
        <v>15701678.919085491</v>
      </c>
      <c r="G47" s="414">
        <v>-228557.56196411327</v>
      </c>
      <c r="H47" s="413">
        <v>-1.4347405466077184E-2</v>
      </c>
    </row>
    <row r="48" spans="1:8" x14ac:dyDescent="0.25">
      <c r="A48" s="428" t="s">
        <v>472</v>
      </c>
      <c r="B48" s="259" t="s">
        <v>135</v>
      </c>
      <c r="C48" s="416">
        <v>3555199.7605501586</v>
      </c>
      <c r="D48" s="416">
        <v>72026.63853152981</v>
      </c>
      <c r="E48" s="417">
        <v>2.0678454962866643E-2</v>
      </c>
      <c r="F48" s="418">
        <v>8182227.6955703543</v>
      </c>
      <c r="G48" s="418">
        <v>-24024.904828093946</v>
      </c>
      <c r="H48" s="417">
        <v>-2.9276340856150876E-3</v>
      </c>
    </row>
    <row r="49" spans="1:8" x14ac:dyDescent="0.25">
      <c r="A49" s="428" t="s">
        <v>472</v>
      </c>
      <c r="B49" s="255" t="s">
        <v>136</v>
      </c>
      <c r="C49" s="412">
        <v>6534337.9523294298</v>
      </c>
      <c r="D49" s="412">
        <v>182700.28853073902</v>
      </c>
      <c r="E49" s="413">
        <v>2.8764280678673416E-2</v>
      </c>
      <c r="F49" s="414">
        <v>14800414.730524035</v>
      </c>
      <c r="G49" s="414">
        <v>268076.81957092509</v>
      </c>
      <c r="H49" s="413">
        <v>1.8446916195698559E-2</v>
      </c>
    </row>
    <row r="50" spans="1:8" x14ac:dyDescent="0.25">
      <c r="A50" s="428" t="s">
        <v>472</v>
      </c>
      <c r="B50" s="259" t="s">
        <v>137</v>
      </c>
      <c r="C50" s="416">
        <v>4479902.7301230766</v>
      </c>
      <c r="D50" s="416">
        <v>42759.732369964011</v>
      </c>
      <c r="E50" s="417">
        <v>9.6367713169525412E-3</v>
      </c>
      <c r="F50" s="418">
        <v>10849915.110537196</v>
      </c>
      <c r="G50" s="418">
        <v>-127437.17856363766</v>
      </c>
      <c r="H50" s="417">
        <v>-1.1609099827302361E-2</v>
      </c>
    </row>
    <row r="51" spans="1:8" x14ac:dyDescent="0.25">
      <c r="A51" s="428" t="s">
        <v>472</v>
      </c>
      <c r="B51" s="255" t="s">
        <v>138</v>
      </c>
      <c r="C51" s="412">
        <v>6062026.0537527539</v>
      </c>
      <c r="D51" s="412">
        <v>57339.831438221037</v>
      </c>
      <c r="E51" s="413">
        <v>9.5491803093949428E-3</v>
      </c>
      <c r="F51" s="414">
        <v>13697869.891792808</v>
      </c>
      <c r="G51" s="414">
        <v>21125.453842442483</v>
      </c>
      <c r="H51" s="413">
        <v>1.5446259113991606E-3</v>
      </c>
    </row>
    <row r="52" spans="1:8" x14ac:dyDescent="0.25">
      <c r="A52" s="428" t="s">
        <v>472</v>
      </c>
      <c r="B52" s="259" t="s">
        <v>139</v>
      </c>
      <c r="C52" s="416">
        <v>16561109.506542359</v>
      </c>
      <c r="D52" s="416">
        <v>42197.745321843773</v>
      </c>
      <c r="E52" s="417">
        <v>2.5545112130755734E-3</v>
      </c>
      <c r="F52" s="418">
        <v>42027842.069650814</v>
      </c>
      <c r="G52" s="418">
        <v>-345473.18213705719</v>
      </c>
      <c r="H52" s="417">
        <v>-8.1530836113296694E-3</v>
      </c>
    </row>
    <row r="53" spans="1:8" x14ac:dyDescent="0.25">
      <c r="A53" s="428" t="s">
        <v>472</v>
      </c>
      <c r="B53" s="255" t="s">
        <v>140</v>
      </c>
      <c r="C53" s="412">
        <v>7827422.9024355067</v>
      </c>
      <c r="D53" s="412">
        <v>93331.33825434465</v>
      </c>
      <c r="E53" s="413">
        <v>1.2067524347214784E-2</v>
      </c>
      <c r="F53" s="414">
        <v>18873105.948262669</v>
      </c>
      <c r="G53" s="414">
        <v>5309.7477461211383</v>
      </c>
      <c r="H53" s="413">
        <v>2.81418544576805E-4</v>
      </c>
    </row>
    <row r="54" spans="1:8" x14ac:dyDescent="0.25">
      <c r="A54" s="428" t="s">
        <v>472</v>
      </c>
      <c r="B54" s="259" t="s">
        <v>141</v>
      </c>
      <c r="C54" s="416">
        <v>3372373.0244727815</v>
      </c>
      <c r="D54" s="416">
        <v>46855.007646454033</v>
      </c>
      <c r="E54" s="417">
        <v>1.4089536550209284E-2</v>
      </c>
      <c r="F54" s="418">
        <v>7796872.1291721724</v>
      </c>
      <c r="G54" s="418">
        <v>120489.4473317368</v>
      </c>
      <c r="H54" s="417">
        <v>1.5696123073276631E-2</v>
      </c>
    </row>
    <row r="55" spans="1:8" x14ac:dyDescent="0.25">
      <c r="A55" s="428" t="s">
        <v>472</v>
      </c>
      <c r="B55" s="255" t="s">
        <v>142</v>
      </c>
      <c r="C55" s="412">
        <v>1147877.366545307</v>
      </c>
      <c r="D55" s="412">
        <v>8906.053458053153</v>
      </c>
      <c r="E55" s="413">
        <v>7.8193834697317631E-3</v>
      </c>
      <c r="F55" s="414">
        <v>2834365.5534765595</v>
      </c>
      <c r="G55" s="414">
        <v>3813.1346519556828</v>
      </c>
      <c r="H55" s="413">
        <v>1.3471344415303566E-3</v>
      </c>
    </row>
    <row r="56" spans="1:8" x14ac:dyDescent="0.25">
      <c r="A56" s="428" t="s">
        <v>472</v>
      </c>
      <c r="B56" s="259" t="s">
        <v>143</v>
      </c>
      <c r="C56" s="416">
        <v>1838861.376287546</v>
      </c>
      <c r="D56" s="416">
        <v>20290.58511533495</v>
      </c>
      <c r="E56" s="417">
        <v>1.1157434845995785E-2</v>
      </c>
      <c r="F56" s="418">
        <v>4074484.6914663292</v>
      </c>
      <c r="G56" s="418">
        <v>-33168.569195343647</v>
      </c>
      <c r="H56" s="417">
        <v>-8.0748220676252393E-3</v>
      </c>
    </row>
    <row r="57" spans="1:8" x14ac:dyDescent="0.25">
      <c r="A57" s="428" t="s">
        <v>472</v>
      </c>
      <c r="B57" s="255" t="s">
        <v>144</v>
      </c>
      <c r="C57" s="412">
        <v>55665839.127263181</v>
      </c>
      <c r="D57" s="412">
        <v>843898.73851312697</v>
      </c>
      <c r="E57" s="413">
        <v>1.5393448909851108E-2</v>
      </c>
      <c r="F57" s="414">
        <v>130678626.33997887</v>
      </c>
      <c r="G57" s="414">
        <v>2233791.7906126082</v>
      </c>
      <c r="H57" s="413">
        <v>1.7391059737432078E-2</v>
      </c>
    </row>
    <row r="58" spans="1:8" x14ac:dyDescent="0.25">
      <c r="A58" s="428" t="s">
        <v>472</v>
      </c>
      <c r="B58" s="259" t="s">
        <v>145</v>
      </c>
      <c r="C58" s="416">
        <v>6373896.1600945517</v>
      </c>
      <c r="D58" s="416">
        <v>78843.288112816401</v>
      </c>
      <c r="E58" s="417">
        <v>1.2524642718051687E-2</v>
      </c>
      <c r="F58" s="418">
        <v>15181644.045517115</v>
      </c>
      <c r="G58" s="418">
        <v>242804.36007400043</v>
      </c>
      <c r="H58" s="417">
        <v>1.6253227505386297E-2</v>
      </c>
    </row>
    <row r="59" spans="1:8" x14ac:dyDescent="0.25">
      <c r="A59" s="428" t="s">
        <v>472</v>
      </c>
      <c r="B59" s="255" t="s">
        <v>146</v>
      </c>
      <c r="C59" s="412">
        <v>4729020.9062372455</v>
      </c>
      <c r="D59" s="412">
        <v>189619.31252035964</v>
      </c>
      <c r="E59" s="413">
        <v>4.1771874245014384E-2</v>
      </c>
      <c r="F59" s="414">
        <v>11000913.530024486</v>
      </c>
      <c r="G59" s="414">
        <v>463417.33068031073</v>
      </c>
      <c r="H59" s="413">
        <v>4.3977935736684071E-2</v>
      </c>
    </row>
    <row r="60" spans="1:8" x14ac:dyDescent="0.25">
      <c r="A60" s="428" t="s">
        <v>472</v>
      </c>
      <c r="B60" s="259" t="s">
        <v>147</v>
      </c>
      <c r="C60" s="416">
        <v>2677349.637586711</v>
      </c>
      <c r="D60" s="416">
        <v>29973.255089679733</v>
      </c>
      <c r="E60" s="417">
        <v>1.1321871452750766E-2</v>
      </c>
      <c r="F60" s="418">
        <v>6368202.3963097958</v>
      </c>
      <c r="G60" s="418">
        <v>99017.690996422432</v>
      </c>
      <c r="H60" s="417">
        <v>1.5794348970529001E-2</v>
      </c>
    </row>
    <row r="61" spans="1:8" x14ac:dyDescent="0.25">
      <c r="A61" s="428" t="s">
        <v>472</v>
      </c>
      <c r="B61" s="255" t="s">
        <v>148</v>
      </c>
      <c r="C61" s="412">
        <v>5333456.4858696004</v>
      </c>
      <c r="D61" s="412">
        <v>-42710.976047622971</v>
      </c>
      <c r="E61" s="413">
        <v>-7.9445025383178044E-3</v>
      </c>
      <c r="F61" s="414">
        <v>13292430.865831636</v>
      </c>
      <c r="G61" s="414">
        <v>29878.319941669703</v>
      </c>
      <c r="H61" s="413">
        <v>2.2528332942159707E-3</v>
      </c>
    </row>
    <row r="62" spans="1:8" x14ac:dyDescent="0.25">
      <c r="A62" s="428" t="s">
        <v>472</v>
      </c>
      <c r="B62" s="259" t="s">
        <v>149</v>
      </c>
      <c r="C62" s="416">
        <v>1976992.1963803861</v>
      </c>
      <c r="D62" s="416">
        <v>109854.25823395723</v>
      </c>
      <c r="E62" s="417">
        <v>5.8835641432583859E-2</v>
      </c>
      <c r="F62" s="418">
        <v>4693281.5466599548</v>
      </c>
      <c r="G62" s="418">
        <v>301422.9094532663</v>
      </c>
      <c r="H62" s="417">
        <v>6.8632197516488691E-2</v>
      </c>
    </row>
    <row r="63" spans="1:8" x14ac:dyDescent="0.25">
      <c r="A63" s="428" t="s">
        <v>472</v>
      </c>
      <c r="B63" s="255" t="s">
        <v>150</v>
      </c>
      <c r="C63" s="412">
        <v>5607403.3039859589</v>
      </c>
      <c r="D63" s="412">
        <v>46224.765827848576</v>
      </c>
      <c r="E63" s="413">
        <v>8.3120449218949989E-3</v>
      </c>
      <c r="F63" s="414">
        <v>13087911.48003016</v>
      </c>
      <c r="G63" s="414">
        <v>142327.31218664162</v>
      </c>
      <c r="H63" s="413">
        <v>1.0994274985301847E-2</v>
      </c>
    </row>
    <row r="64" spans="1:8" x14ac:dyDescent="0.25">
      <c r="A64" s="428" t="s">
        <v>472</v>
      </c>
      <c r="B64" s="259" t="s">
        <v>151</v>
      </c>
      <c r="C64" s="416">
        <v>7336811.444500912</v>
      </c>
      <c r="D64" s="416">
        <v>144973.3158127917</v>
      </c>
      <c r="E64" s="417">
        <v>2.0158033762536394E-2</v>
      </c>
      <c r="F64" s="418">
        <v>16949280.695088807</v>
      </c>
      <c r="G64" s="418">
        <v>261951.29691946134</v>
      </c>
      <c r="H64" s="417">
        <v>1.5697616477097782E-2</v>
      </c>
    </row>
    <row r="65" spans="1:8" x14ac:dyDescent="0.25">
      <c r="A65" s="428" t="s">
        <v>472</v>
      </c>
      <c r="B65" s="255" t="s">
        <v>152</v>
      </c>
      <c r="C65" s="412">
        <v>6118217.4321319666</v>
      </c>
      <c r="D65" s="412">
        <v>-76175.612955332734</v>
      </c>
      <c r="E65" s="413">
        <v>-1.2297510409958037E-2</v>
      </c>
      <c r="F65" s="414">
        <v>14225312.520424783</v>
      </c>
      <c r="G65" s="414">
        <v>-206153.10110626183</v>
      </c>
      <c r="H65" s="413">
        <v>-1.4284973301581471E-2</v>
      </c>
    </row>
    <row r="66" spans="1:8" x14ac:dyDescent="0.25">
      <c r="A66" s="428" t="s">
        <v>472</v>
      </c>
      <c r="B66" s="259" t="s">
        <v>153</v>
      </c>
      <c r="C66" s="416">
        <v>40521129.693970367</v>
      </c>
      <c r="D66" s="416">
        <v>-2049474.639502123</v>
      </c>
      <c r="E66" s="417">
        <v>-4.8142953843167746E-2</v>
      </c>
      <c r="F66" s="418">
        <v>105758105.80661331</v>
      </c>
      <c r="G66" s="418">
        <v>-1771580.7166293859</v>
      </c>
      <c r="H66" s="417">
        <v>-1.6475270912711684E-2</v>
      </c>
    </row>
    <row r="67" spans="1:8" x14ac:dyDescent="0.25">
      <c r="A67" s="428" t="s">
        <v>472</v>
      </c>
      <c r="B67" s="255" t="s">
        <v>154</v>
      </c>
      <c r="C67" s="412">
        <v>18075348.421553042</v>
      </c>
      <c r="D67" s="412">
        <v>-1253511.7964793406</v>
      </c>
      <c r="E67" s="413">
        <v>-6.485182169768644E-2</v>
      </c>
      <c r="F67" s="414">
        <v>46183563.92246186</v>
      </c>
      <c r="G67" s="414">
        <v>-294878.57530342042</v>
      </c>
      <c r="H67" s="413">
        <v>-6.3444160229250025E-3</v>
      </c>
    </row>
    <row r="68" spans="1:8" x14ac:dyDescent="0.25">
      <c r="A68" s="428" t="s">
        <v>472</v>
      </c>
      <c r="B68" s="259" t="s">
        <v>155</v>
      </c>
      <c r="C68" s="416">
        <v>3621102.8016816271</v>
      </c>
      <c r="D68" s="416">
        <v>-15676.345784015488</v>
      </c>
      <c r="E68" s="417">
        <v>-4.3105025486466072E-3</v>
      </c>
      <c r="F68" s="418">
        <v>9393063.5974798426</v>
      </c>
      <c r="G68" s="418">
        <v>-274146.67391801253</v>
      </c>
      <c r="H68" s="417">
        <v>-2.8358406015965513E-2</v>
      </c>
    </row>
    <row r="69" spans="1:8" x14ac:dyDescent="0.25">
      <c r="A69" s="428" t="s">
        <v>472</v>
      </c>
      <c r="B69" s="255" t="s">
        <v>156</v>
      </c>
      <c r="C69" s="412">
        <v>3907651.2823217753</v>
      </c>
      <c r="D69" s="412">
        <v>-309573.53837916441</v>
      </c>
      <c r="E69" s="413">
        <v>-7.3406932649066253E-2</v>
      </c>
      <c r="F69" s="414">
        <v>10007241.558720108</v>
      </c>
      <c r="G69" s="414">
        <v>-180540.18004031107</v>
      </c>
      <c r="H69" s="413">
        <v>-1.7721245377041027E-2</v>
      </c>
    </row>
    <row r="70" spans="1:8" x14ac:dyDescent="0.25">
      <c r="A70" s="428" t="s">
        <v>472</v>
      </c>
      <c r="B70" s="259" t="s">
        <v>157</v>
      </c>
      <c r="C70" s="416">
        <v>4913171.5918032825</v>
      </c>
      <c r="D70" s="416">
        <v>-128545.60179243889</v>
      </c>
      <c r="E70" s="417">
        <v>-2.5496392767869823E-2</v>
      </c>
      <c r="F70" s="418">
        <v>14103437.981910981</v>
      </c>
      <c r="G70" s="418">
        <v>-425524.54755371436</v>
      </c>
      <c r="H70" s="417">
        <v>-2.9288020165978937E-2</v>
      </c>
    </row>
    <row r="71" spans="1:8" x14ac:dyDescent="0.25">
      <c r="A71" s="428" t="s">
        <v>472</v>
      </c>
      <c r="B71" s="255" t="s">
        <v>158</v>
      </c>
      <c r="C71" s="412">
        <v>50583368.106490396</v>
      </c>
      <c r="D71" s="412">
        <v>-1785531.2079526633</v>
      </c>
      <c r="E71" s="413">
        <v>-3.4095259425477815E-2</v>
      </c>
      <c r="F71" s="414">
        <v>120395999.94016455</v>
      </c>
      <c r="G71" s="414">
        <v>-4929308.0152198821</v>
      </c>
      <c r="H71" s="413">
        <v>-3.9332103751739483E-2</v>
      </c>
    </row>
    <row r="72" spans="1:8" x14ac:dyDescent="0.25">
      <c r="A72" s="428" t="s">
        <v>472</v>
      </c>
      <c r="B72" s="259" t="s">
        <v>159</v>
      </c>
      <c r="C72" s="416">
        <v>1165893.5053859293</v>
      </c>
      <c r="D72" s="416">
        <v>14793.925941291265</v>
      </c>
      <c r="E72" s="417">
        <v>1.2851994914661314E-2</v>
      </c>
      <c r="F72" s="418">
        <v>2751973.8619107394</v>
      </c>
      <c r="G72" s="418">
        <v>-66076.197852197569</v>
      </c>
      <c r="H72" s="417">
        <v>-2.3447489026421377E-2</v>
      </c>
    </row>
    <row r="73" spans="1:8" x14ac:dyDescent="0.25">
      <c r="A73" s="428" t="s">
        <v>472</v>
      </c>
      <c r="B73" s="255" t="s">
        <v>160</v>
      </c>
      <c r="C73" s="412">
        <v>5853788.7721994435</v>
      </c>
      <c r="D73" s="412">
        <v>-496161.68336796295</v>
      </c>
      <c r="E73" s="413">
        <v>-7.813630780897611E-2</v>
      </c>
      <c r="F73" s="414">
        <v>14196898.865789762</v>
      </c>
      <c r="G73" s="414">
        <v>-755283.71057331935</v>
      </c>
      <c r="H73" s="413">
        <v>-5.0513275016270703E-2</v>
      </c>
    </row>
    <row r="74" spans="1:8" x14ac:dyDescent="0.25">
      <c r="A74" s="428" t="s">
        <v>472</v>
      </c>
      <c r="B74" s="259" t="s">
        <v>161</v>
      </c>
      <c r="C74" s="416">
        <v>2756890.7776152538</v>
      </c>
      <c r="D74" s="416">
        <v>-227144.97775905486</v>
      </c>
      <c r="E74" s="417">
        <v>-7.6120059000620938E-2</v>
      </c>
      <c r="F74" s="418">
        <v>6495935.1998109147</v>
      </c>
      <c r="G74" s="418">
        <v>-166131.36064316798</v>
      </c>
      <c r="H74" s="417">
        <v>-2.4936910962331266E-2</v>
      </c>
    </row>
    <row r="75" spans="1:8" x14ac:dyDescent="0.25">
      <c r="A75" s="428" t="s">
        <v>472</v>
      </c>
      <c r="B75" s="255" t="s">
        <v>162</v>
      </c>
      <c r="C75" s="412">
        <v>7707615.4939329876</v>
      </c>
      <c r="D75" s="412">
        <v>-627256.83967508096</v>
      </c>
      <c r="E75" s="413">
        <v>-7.5256922310116395E-2</v>
      </c>
      <c r="F75" s="414">
        <v>18273122.263657548</v>
      </c>
      <c r="G75" s="414">
        <v>-553935.39478394762</v>
      </c>
      <c r="H75" s="413">
        <v>-2.9422302987189258E-2</v>
      </c>
    </row>
    <row r="76" spans="1:8" x14ac:dyDescent="0.25">
      <c r="A76" s="428" t="s">
        <v>472</v>
      </c>
      <c r="B76" s="259" t="s">
        <v>163</v>
      </c>
      <c r="C76" s="416">
        <v>4795630.2312408937</v>
      </c>
      <c r="D76" s="416">
        <v>-96116.342543917708</v>
      </c>
      <c r="E76" s="417">
        <v>-1.9648675804059729E-2</v>
      </c>
      <c r="F76" s="418">
        <v>11541913.715874679</v>
      </c>
      <c r="G76" s="418">
        <v>-611668.45719486848</v>
      </c>
      <c r="H76" s="417">
        <v>-5.0328244667669331E-2</v>
      </c>
    </row>
    <row r="77" spans="1:8" x14ac:dyDescent="0.25">
      <c r="A77" s="428" t="s">
        <v>472</v>
      </c>
      <c r="B77" s="255" t="s">
        <v>164</v>
      </c>
      <c r="C77" s="412">
        <v>2654899.4306976674</v>
      </c>
      <c r="D77" s="412">
        <v>-20374.331309285946</v>
      </c>
      <c r="E77" s="413">
        <v>-7.6157930446719606E-3</v>
      </c>
      <c r="F77" s="414">
        <v>6434642.2642465569</v>
      </c>
      <c r="G77" s="414">
        <v>-549882.81632554065</v>
      </c>
      <c r="H77" s="413">
        <v>-7.8728733876992557E-2</v>
      </c>
    </row>
    <row r="78" spans="1:8" x14ac:dyDescent="0.25">
      <c r="A78" s="428" t="s">
        <v>472</v>
      </c>
      <c r="B78" s="259" t="s">
        <v>165</v>
      </c>
      <c r="C78" s="416">
        <v>4732723.5777774006</v>
      </c>
      <c r="D78" s="416">
        <v>-172200.26646731608</v>
      </c>
      <c r="E78" s="417">
        <v>-3.5107633051096286E-2</v>
      </c>
      <c r="F78" s="418">
        <v>11647312.873154353</v>
      </c>
      <c r="G78" s="418">
        <v>-922831.16683450714</v>
      </c>
      <c r="H78" s="417">
        <v>-7.3414526030787228E-2</v>
      </c>
    </row>
    <row r="79" spans="1:8" x14ac:dyDescent="0.25">
      <c r="A79" s="428" t="s">
        <v>472</v>
      </c>
      <c r="B79" s="255" t="s">
        <v>166</v>
      </c>
      <c r="C79" s="412">
        <v>1244213.5106095038</v>
      </c>
      <c r="D79" s="412">
        <v>11577.330193578033</v>
      </c>
      <c r="E79" s="413">
        <v>9.3923335835165243E-3</v>
      </c>
      <c r="F79" s="414">
        <v>2810146.0892815306</v>
      </c>
      <c r="G79" s="414">
        <v>-125800.47407525452</v>
      </c>
      <c r="H79" s="413">
        <v>-4.2848352774997989E-2</v>
      </c>
    </row>
    <row r="80" spans="1:8" x14ac:dyDescent="0.25">
      <c r="A80" s="428" t="s">
        <v>472</v>
      </c>
      <c r="B80" s="259" t="s">
        <v>167</v>
      </c>
      <c r="C80" s="416">
        <v>5476579.3959082747</v>
      </c>
      <c r="D80" s="416">
        <v>35809.534619833343</v>
      </c>
      <c r="E80" s="417">
        <v>6.5817036068041308E-3</v>
      </c>
      <c r="F80" s="418">
        <v>12571064.010155553</v>
      </c>
      <c r="G80" s="418">
        <v>55689.917120942846</v>
      </c>
      <c r="H80" s="417">
        <v>4.4497205362752108E-3</v>
      </c>
    </row>
    <row r="81" spans="1:8" x14ac:dyDescent="0.25">
      <c r="A81" s="428" t="s">
        <v>473</v>
      </c>
      <c r="B81" s="255" t="s">
        <v>23</v>
      </c>
      <c r="C81" s="412">
        <v>591320816.45796466</v>
      </c>
      <c r="D81" s="412">
        <v>11714200.663331747</v>
      </c>
      <c r="E81" s="413">
        <v>2.0210605510897654E-2</v>
      </c>
      <c r="F81" s="414">
        <v>1343629209.636374</v>
      </c>
      <c r="G81" s="414">
        <v>65990452.34402895</v>
      </c>
      <c r="H81" s="413">
        <v>5.1650321319212482E-2</v>
      </c>
    </row>
    <row r="82" spans="1:8" x14ac:dyDescent="0.25">
      <c r="A82" s="428" t="s">
        <v>473</v>
      </c>
      <c r="B82" s="259" t="s">
        <v>97</v>
      </c>
      <c r="C82" s="416">
        <v>100152478.76049498</v>
      </c>
      <c r="D82" s="416">
        <v>-1359455.4403333068</v>
      </c>
      <c r="E82" s="417">
        <v>-1.3392075040593743E-2</v>
      </c>
      <c r="F82" s="418">
        <v>238105847.49741518</v>
      </c>
      <c r="G82" s="418">
        <v>8959434.8912014961</v>
      </c>
      <c r="H82" s="417">
        <v>3.9099171526626578E-2</v>
      </c>
    </row>
    <row r="83" spans="1:8" x14ac:dyDescent="0.25">
      <c r="A83" s="428" t="s">
        <v>473</v>
      </c>
      <c r="B83" s="255" t="s">
        <v>98</v>
      </c>
      <c r="C83" s="412">
        <v>40030797.32444524</v>
      </c>
      <c r="D83" s="412">
        <v>1190686.5796974227</v>
      </c>
      <c r="E83" s="413">
        <v>3.0656106712013794E-2</v>
      </c>
      <c r="F83" s="414">
        <v>90721517.253051326</v>
      </c>
      <c r="G83" s="414">
        <v>4479974.7871135175</v>
      </c>
      <c r="H83" s="413">
        <v>5.1946830483498602E-2</v>
      </c>
    </row>
    <row r="84" spans="1:8" x14ac:dyDescent="0.25">
      <c r="A84" s="428" t="s">
        <v>473</v>
      </c>
      <c r="B84" s="259" t="s">
        <v>99</v>
      </c>
      <c r="C84" s="416">
        <v>27500648.926517904</v>
      </c>
      <c r="D84" s="416">
        <v>713302.10559882224</v>
      </c>
      <c r="E84" s="417">
        <v>2.6628322333206295E-2</v>
      </c>
      <c r="F84" s="418">
        <v>62771780.831333272</v>
      </c>
      <c r="G84" s="418">
        <v>2765167.5022023842</v>
      </c>
      <c r="H84" s="417">
        <v>4.6081045884654226E-2</v>
      </c>
    </row>
    <row r="85" spans="1:8" x14ac:dyDescent="0.25">
      <c r="A85" s="428" t="s">
        <v>473</v>
      </c>
      <c r="B85" s="255" t="s">
        <v>100</v>
      </c>
      <c r="C85" s="412">
        <v>27711200.44785969</v>
      </c>
      <c r="D85" s="412">
        <v>869932.58804403991</v>
      </c>
      <c r="E85" s="413">
        <v>3.2410264395387425E-2</v>
      </c>
      <c r="F85" s="414">
        <v>62736998.150564641</v>
      </c>
      <c r="G85" s="414">
        <v>3149649.7142788842</v>
      </c>
      <c r="H85" s="413">
        <v>5.2857692059358405E-2</v>
      </c>
    </row>
    <row r="86" spans="1:8" x14ac:dyDescent="0.25">
      <c r="A86" s="428" t="s">
        <v>473</v>
      </c>
      <c r="B86" s="259" t="s">
        <v>101</v>
      </c>
      <c r="C86" s="416">
        <v>65207680.175510757</v>
      </c>
      <c r="D86" s="416">
        <v>626983.37878262252</v>
      </c>
      <c r="E86" s="417">
        <v>9.7085260748438918E-3</v>
      </c>
      <c r="F86" s="418">
        <v>147716127.02825505</v>
      </c>
      <c r="G86" s="418">
        <v>7074496.6170537174</v>
      </c>
      <c r="H86" s="417">
        <v>5.0301582798561423E-2</v>
      </c>
    </row>
    <row r="87" spans="1:8" x14ac:dyDescent="0.25">
      <c r="A87" s="428" t="s">
        <v>473</v>
      </c>
      <c r="B87" s="255" t="s">
        <v>102</v>
      </c>
      <c r="C87" s="412">
        <v>25617876.961945653</v>
      </c>
      <c r="D87" s="412">
        <v>568225.70229282603</v>
      </c>
      <c r="E87" s="413">
        <v>2.2683976571285059E-2</v>
      </c>
      <c r="F87" s="414">
        <v>57584806.786435664</v>
      </c>
      <c r="G87" s="414">
        <v>3483946.3496854454</v>
      </c>
      <c r="H87" s="413">
        <v>6.4397244730674055E-2</v>
      </c>
    </row>
    <row r="88" spans="1:8" x14ac:dyDescent="0.25">
      <c r="A88" s="428" t="s">
        <v>473</v>
      </c>
      <c r="B88" s="259" t="s">
        <v>103</v>
      </c>
      <c r="C88" s="416">
        <v>10344283.496822435</v>
      </c>
      <c r="D88" s="416">
        <v>226924.73444582708</v>
      </c>
      <c r="E88" s="417">
        <v>2.2429246582585508E-2</v>
      </c>
      <c r="F88" s="418">
        <v>23331670.971749306</v>
      </c>
      <c r="G88" s="418">
        <v>1348897.3056967817</v>
      </c>
      <c r="H88" s="417">
        <v>6.1361560928949191E-2</v>
      </c>
    </row>
    <row r="89" spans="1:8" x14ac:dyDescent="0.25">
      <c r="A89" s="428" t="s">
        <v>473</v>
      </c>
      <c r="B89" s="255" t="s">
        <v>104</v>
      </c>
      <c r="C89" s="412">
        <v>30566758.970736533</v>
      </c>
      <c r="D89" s="412">
        <v>850971.37917359173</v>
      </c>
      <c r="E89" s="413">
        <v>2.8637012448399782E-2</v>
      </c>
      <c r="F89" s="414">
        <v>69135455.290193468</v>
      </c>
      <c r="G89" s="414">
        <v>3759268.4887188524</v>
      </c>
      <c r="H89" s="413">
        <v>5.7502107000129581E-2</v>
      </c>
    </row>
    <row r="90" spans="1:8" x14ac:dyDescent="0.25">
      <c r="A90" s="428" t="s">
        <v>473</v>
      </c>
      <c r="B90" s="259" t="s">
        <v>105</v>
      </c>
      <c r="C90" s="416">
        <v>31784298.697211534</v>
      </c>
      <c r="D90" s="416">
        <v>335814.17162911594</v>
      </c>
      <c r="E90" s="417">
        <v>1.0678230658648782E-2</v>
      </c>
      <c r="F90" s="418">
        <v>73235522.490146339</v>
      </c>
      <c r="G90" s="418">
        <v>3844147.0264502913</v>
      </c>
      <c r="H90" s="417">
        <v>5.5398052002319217E-2</v>
      </c>
    </row>
    <row r="91" spans="1:8" x14ac:dyDescent="0.25">
      <c r="A91" s="428" t="s">
        <v>473</v>
      </c>
      <c r="B91" s="255" t="s">
        <v>106</v>
      </c>
      <c r="C91" s="412">
        <v>22146995.464973092</v>
      </c>
      <c r="D91" s="412">
        <v>615240.58632861078</v>
      </c>
      <c r="E91" s="413">
        <v>2.8573638785885289E-2</v>
      </c>
      <c r="F91" s="414">
        <v>50395445.529449552</v>
      </c>
      <c r="G91" s="414">
        <v>2299239.3284012005</v>
      </c>
      <c r="H91" s="413">
        <v>4.780500397037727E-2</v>
      </c>
    </row>
    <row r="92" spans="1:8" x14ac:dyDescent="0.25">
      <c r="A92" s="428" t="s">
        <v>473</v>
      </c>
      <c r="B92" s="259" t="s">
        <v>107</v>
      </c>
      <c r="C92" s="416">
        <v>25955511.994377844</v>
      </c>
      <c r="D92" s="416">
        <v>862726.14768888429</v>
      </c>
      <c r="E92" s="417">
        <v>3.4381441461300427E-2</v>
      </c>
      <c r="F92" s="418">
        <v>57347950.421618111</v>
      </c>
      <c r="G92" s="418">
        <v>3139960.031712994</v>
      </c>
      <c r="H92" s="417">
        <v>5.7924302471425562E-2</v>
      </c>
    </row>
    <row r="93" spans="1:8" x14ac:dyDescent="0.25">
      <c r="A93" s="428" t="s">
        <v>473</v>
      </c>
      <c r="B93" s="255" t="s">
        <v>108</v>
      </c>
      <c r="C93" s="412">
        <v>446441963.20052564</v>
      </c>
      <c r="D93" s="412">
        <v>20789776.325448513</v>
      </c>
      <c r="E93" s="413">
        <v>4.8842169655174392E-2</v>
      </c>
      <c r="F93" s="414">
        <v>1015350851.2534107</v>
      </c>
      <c r="G93" s="414">
        <v>53880354.605299234</v>
      </c>
      <c r="H93" s="413">
        <v>5.6039529858833412E-2</v>
      </c>
    </row>
    <row r="94" spans="1:8" x14ac:dyDescent="0.25">
      <c r="A94" s="428" t="s">
        <v>473</v>
      </c>
      <c r="B94" s="259" t="s">
        <v>109</v>
      </c>
      <c r="C94" s="416">
        <v>88535895.338365793</v>
      </c>
      <c r="D94" s="416">
        <v>2635908.4311959893</v>
      </c>
      <c r="E94" s="417">
        <v>3.0685783852849206E-2</v>
      </c>
      <c r="F94" s="418">
        <v>202938154.00756559</v>
      </c>
      <c r="G94" s="418">
        <v>6957308.0305754244</v>
      </c>
      <c r="H94" s="417">
        <v>3.5499938761322992E-2</v>
      </c>
    </row>
    <row r="95" spans="1:8" x14ac:dyDescent="0.25">
      <c r="A95" s="428" t="s">
        <v>473</v>
      </c>
      <c r="B95" s="255" t="s">
        <v>110</v>
      </c>
      <c r="C95" s="412">
        <v>66179602.755357608</v>
      </c>
      <c r="D95" s="412">
        <v>2488111.1744761541</v>
      </c>
      <c r="E95" s="413">
        <v>3.9065047979234657E-2</v>
      </c>
      <c r="F95" s="414">
        <v>152279441.27184337</v>
      </c>
      <c r="G95" s="414">
        <v>6278241.1912774146</v>
      </c>
      <c r="H95" s="413">
        <v>4.3001298535991307E-2</v>
      </c>
    </row>
    <row r="96" spans="1:8" x14ac:dyDescent="0.25">
      <c r="A96" s="428" t="s">
        <v>473</v>
      </c>
      <c r="B96" s="259" t="s">
        <v>111</v>
      </c>
      <c r="C96" s="416">
        <v>9388033.6138823051</v>
      </c>
      <c r="D96" s="416">
        <v>468513.59794490226</v>
      </c>
      <c r="E96" s="417">
        <v>5.2526772416874666E-2</v>
      </c>
      <c r="F96" s="418">
        <v>20951384.813271236</v>
      </c>
      <c r="G96" s="418">
        <v>1155809.8269802555</v>
      </c>
      <c r="H96" s="417">
        <v>5.8387282399257813E-2</v>
      </c>
    </row>
    <row r="97" spans="1:8" x14ac:dyDescent="0.25">
      <c r="A97" s="428" t="s">
        <v>473</v>
      </c>
      <c r="B97" s="255" t="s">
        <v>112</v>
      </c>
      <c r="C97" s="412">
        <v>37765593.132951215</v>
      </c>
      <c r="D97" s="412">
        <v>1666429.0061923042</v>
      </c>
      <c r="E97" s="413">
        <v>4.6162537180661337E-2</v>
      </c>
      <c r="F97" s="414">
        <v>87561666.087820396</v>
      </c>
      <c r="G97" s="414">
        <v>4513461.4298722297</v>
      </c>
      <c r="H97" s="413">
        <v>5.4347489490734785E-2</v>
      </c>
    </row>
    <row r="98" spans="1:8" x14ac:dyDescent="0.25">
      <c r="A98" s="428" t="s">
        <v>473</v>
      </c>
      <c r="B98" s="259" t="s">
        <v>113</v>
      </c>
      <c r="C98" s="416">
        <v>17871119.901841585</v>
      </c>
      <c r="D98" s="416">
        <v>1150998.7610440664</v>
      </c>
      <c r="E98" s="417">
        <v>6.883914006074994E-2</v>
      </c>
      <c r="F98" s="418">
        <v>40344664.53548345</v>
      </c>
      <c r="G98" s="418">
        <v>2732942.4254729226</v>
      </c>
      <c r="H98" s="417">
        <v>7.2661986002112294E-2</v>
      </c>
    </row>
    <row r="99" spans="1:8" x14ac:dyDescent="0.25">
      <c r="A99" s="428" t="s">
        <v>473</v>
      </c>
      <c r="B99" s="255" t="s">
        <v>114</v>
      </c>
      <c r="C99" s="412">
        <v>14065732.854559807</v>
      </c>
      <c r="D99" s="412">
        <v>869619.36022857949</v>
      </c>
      <c r="E99" s="413">
        <v>6.5899657547061077E-2</v>
      </c>
      <c r="F99" s="414">
        <v>31395344.744938966</v>
      </c>
      <c r="G99" s="414">
        <v>2129319.6636705697</v>
      </c>
      <c r="H99" s="413">
        <v>7.2757392155500894E-2</v>
      </c>
    </row>
    <row r="100" spans="1:8" x14ac:dyDescent="0.25">
      <c r="A100" s="428" t="s">
        <v>473</v>
      </c>
      <c r="B100" s="259" t="s">
        <v>115</v>
      </c>
      <c r="C100" s="416">
        <v>273836415.88651741</v>
      </c>
      <c r="D100" s="416">
        <v>3441425.2978164554</v>
      </c>
      <c r="E100" s="417">
        <v>1.2727400349850501E-2</v>
      </c>
      <c r="F100" s="418">
        <v>632274709.96817684</v>
      </c>
      <c r="G100" s="418">
        <v>30182993.702706695</v>
      </c>
      <c r="H100" s="417">
        <v>5.0130225823267455E-2</v>
      </c>
    </row>
    <row r="101" spans="1:8" x14ac:dyDescent="0.25">
      <c r="A101" s="428" t="s">
        <v>473</v>
      </c>
      <c r="B101" s="255" t="s">
        <v>116</v>
      </c>
      <c r="C101" s="412">
        <v>10880938.299078239</v>
      </c>
      <c r="D101" s="412">
        <v>367947.13841651194</v>
      </c>
      <c r="E101" s="413">
        <v>3.4999281631028403E-2</v>
      </c>
      <c r="F101" s="414">
        <v>25715344.652641956</v>
      </c>
      <c r="G101" s="414">
        <v>1840769.9593971968</v>
      </c>
      <c r="H101" s="413">
        <v>7.7101685916861049E-2</v>
      </c>
    </row>
    <row r="102" spans="1:8" x14ac:dyDescent="0.25">
      <c r="A102" s="428" t="s">
        <v>473</v>
      </c>
      <c r="B102" s="259" t="s">
        <v>117</v>
      </c>
      <c r="C102" s="416">
        <v>27110672.263987705</v>
      </c>
      <c r="D102" s="416">
        <v>-293507.9587427713</v>
      </c>
      <c r="E102" s="417">
        <v>-1.0710335297653613E-2</v>
      </c>
      <c r="F102" s="418">
        <v>61676148.64973522</v>
      </c>
      <c r="G102" s="418">
        <v>1821646.1188064069</v>
      </c>
      <c r="H102" s="417">
        <v>3.0434571198133368E-2</v>
      </c>
    </row>
    <row r="103" spans="1:8" x14ac:dyDescent="0.25">
      <c r="A103" s="428" t="s">
        <v>473</v>
      </c>
      <c r="B103" s="255" t="s">
        <v>118</v>
      </c>
      <c r="C103" s="412">
        <v>41430844.032903373</v>
      </c>
      <c r="D103" s="412">
        <v>-1880929.7702210695</v>
      </c>
      <c r="E103" s="413">
        <v>-4.3427678089817283E-2</v>
      </c>
      <c r="F103" s="414">
        <v>99976597.039516538</v>
      </c>
      <c r="G103" s="414">
        <v>2530412.9251914918</v>
      </c>
      <c r="H103" s="413">
        <v>2.5967285924944794E-2</v>
      </c>
    </row>
    <row r="104" spans="1:8" x14ac:dyDescent="0.25">
      <c r="A104" s="428" t="s">
        <v>473</v>
      </c>
      <c r="B104" s="259" t="s">
        <v>119</v>
      </c>
      <c r="C104" s="416">
        <v>15448763.578425644</v>
      </c>
      <c r="D104" s="416">
        <v>-207844.40902215056</v>
      </c>
      <c r="E104" s="417">
        <v>-1.3275187651679307E-2</v>
      </c>
      <c r="F104" s="418">
        <v>35722410.976083219</v>
      </c>
      <c r="G104" s="418">
        <v>1191384.295595102</v>
      </c>
      <c r="H104" s="417">
        <v>3.4501849789143342E-2</v>
      </c>
    </row>
    <row r="105" spans="1:8" x14ac:dyDescent="0.25">
      <c r="A105" s="428" t="s">
        <v>473</v>
      </c>
      <c r="B105" s="255" t="s">
        <v>120</v>
      </c>
      <c r="C105" s="412">
        <v>32408965.323630378</v>
      </c>
      <c r="D105" s="412">
        <v>530217.88268661499</v>
      </c>
      <c r="E105" s="413">
        <v>1.6632331106134515E-2</v>
      </c>
      <c r="F105" s="414">
        <v>76603457.409824833</v>
      </c>
      <c r="G105" s="414">
        <v>3230834.5505007356</v>
      </c>
      <c r="H105" s="413">
        <v>4.4033243253347391E-2</v>
      </c>
    </row>
    <row r="106" spans="1:8" x14ac:dyDescent="0.25">
      <c r="A106" s="428" t="s">
        <v>473</v>
      </c>
      <c r="B106" s="259" t="s">
        <v>121</v>
      </c>
      <c r="C106" s="416">
        <v>11037383.794258015</v>
      </c>
      <c r="D106" s="416">
        <v>584869.74998871237</v>
      </c>
      <c r="E106" s="417">
        <v>5.5954935579289954E-2</v>
      </c>
      <c r="F106" s="418">
        <v>23936452.463416778</v>
      </c>
      <c r="G106" s="418">
        <v>1573178.2638164088</v>
      </c>
      <c r="H106" s="417">
        <v>7.0346508734598509E-2</v>
      </c>
    </row>
    <row r="107" spans="1:8" x14ac:dyDescent="0.25">
      <c r="A107" s="428" t="s">
        <v>473</v>
      </c>
      <c r="B107" s="255" t="s">
        <v>122</v>
      </c>
      <c r="C107" s="412">
        <v>541533848.78986228</v>
      </c>
      <c r="D107" s="412">
        <v>18023763.549084961</v>
      </c>
      <c r="E107" s="413">
        <v>3.4428684484264165E-2</v>
      </c>
      <c r="F107" s="414">
        <v>1235448559.0094547</v>
      </c>
      <c r="G107" s="414">
        <v>58403554.36096859</v>
      </c>
      <c r="H107" s="413">
        <v>4.9618794634288671E-2</v>
      </c>
    </row>
    <row r="108" spans="1:8" x14ac:dyDescent="0.25">
      <c r="A108" s="428" t="s">
        <v>473</v>
      </c>
      <c r="B108" s="259" t="s">
        <v>123</v>
      </c>
      <c r="C108" s="416">
        <v>97935108.103726</v>
      </c>
      <c r="D108" s="416">
        <v>1709251.0607729405</v>
      </c>
      <c r="E108" s="417">
        <v>1.7762908154821309E-2</v>
      </c>
      <c r="F108" s="418">
        <v>233181549.95482606</v>
      </c>
      <c r="G108" s="418">
        <v>5990799.767010659</v>
      </c>
      <c r="H108" s="417">
        <v>2.6369030262271456E-2</v>
      </c>
    </row>
    <row r="109" spans="1:8" x14ac:dyDescent="0.25">
      <c r="A109" s="428" t="s">
        <v>473</v>
      </c>
      <c r="B109" s="255" t="s">
        <v>124</v>
      </c>
      <c r="C109" s="412">
        <v>43786633.684647925</v>
      </c>
      <c r="D109" s="412">
        <v>1586471.0225943774</v>
      </c>
      <c r="E109" s="413">
        <v>3.7593955153659507E-2</v>
      </c>
      <c r="F109" s="414">
        <v>100983430.72487679</v>
      </c>
      <c r="G109" s="414">
        <v>5335175.6265820563</v>
      </c>
      <c r="H109" s="413">
        <v>5.5779121334720246E-2</v>
      </c>
    </row>
    <row r="110" spans="1:8" x14ac:dyDescent="0.25">
      <c r="A110" s="428" t="s">
        <v>473</v>
      </c>
      <c r="B110" s="259" t="s">
        <v>125</v>
      </c>
      <c r="C110" s="416">
        <v>17980269.483637664</v>
      </c>
      <c r="D110" s="416">
        <v>874749.14756888524</v>
      </c>
      <c r="E110" s="417">
        <v>5.1138412067149176E-2</v>
      </c>
      <c r="F110" s="418">
        <v>41028749.787604883</v>
      </c>
      <c r="G110" s="418">
        <v>2462904.3506489396</v>
      </c>
      <c r="H110" s="417">
        <v>6.3862319696195408E-2</v>
      </c>
    </row>
    <row r="111" spans="1:8" x14ac:dyDescent="0.25">
      <c r="A111" s="428" t="s">
        <v>473</v>
      </c>
      <c r="B111" s="255" t="s">
        <v>126</v>
      </c>
      <c r="C111" s="412">
        <v>17467681.748817559</v>
      </c>
      <c r="D111" s="412">
        <v>474755.38248598203</v>
      </c>
      <c r="E111" s="413">
        <v>2.7938412269391356E-2</v>
      </c>
      <c r="F111" s="414">
        <v>39117040.379206859</v>
      </c>
      <c r="G111" s="414">
        <v>1913069.0663425103</v>
      </c>
      <c r="H111" s="413">
        <v>5.1421098308422022E-2</v>
      </c>
    </row>
    <row r="112" spans="1:8" x14ac:dyDescent="0.25">
      <c r="A112" s="428" t="s">
        <v>473</v>
      </c>
      <c r="B112" s="259" t="s">
        <v>127</v>
      </c>
      <c r="C112" s="416">
        <v>12441339.176652061</v>
      </c>
      <c r="D112" s="416">
        <v>379231.55564647168</v>
      </c>
      <c r="E112" s="417">
        <v>3.143990814557631E-2</v>
      </c>
      <c r="F112" s="418">
        <v>28411627.046213984</v>
      </c>
      <c r="G112" s="418">
        <v>1260818.9654321335</v>
      </c>
      <c r="H112" s="417">
        <v>4.6437622102473576E-2</v>
      </c>
    </row>
    <row r="113" spans="1:8" x14ac:dyDescent="0.25">
      <c r="A113" s="428" t="s">
        <v>473</v>
      </c>
      <c r="B113" s="255" t="s">
        <v>128</v>
      </c>
      <c r="C113" s="412">
        <v>31228826.044440687</v>
      </c>
      <c r="D113" s="412">
        <v>1240038.3745236099</v>
      </c>
      <c r="E113" s="413">
        <v>4.1350066837398058E-2</v>
      </c>
      <c r="F113" s="414">
        <v>72071701.501977578</v>
      </c>
      <c r="G113" s="414">
        <v>3794534.7724849135</v>
      </c>
      <c r="H113" s="413">
        <v>5.5575457422222606E-2</v>
      </c>
    </row>
    <row r="114" spans="1:8" x14ac:dyDescent="0.25">
      <c r="A114" s="428" t="s">
        <v>473</v>
      </c>
      <c r="B114" s="259" t="s">
        <v>129</v>
      </c>
      <c r="C114" s="416">
        <v>52807122.456491597</v>
      </c>
      <c r="D114" s="416">
        <v>1805192.0998979807</v>
      </c>
      <c r="E114" s="417">
        <v>3.5394583837837078E-2</v>
      </c>
      <c r="F114" s="418">
        <v>121121167.22326244</v>
      </c>
      <c r="G114" s="418">
        <v>6199403.8125086725</v>
      </c>
      <c r="H114" s="417">
        <v>5.3944558702521309E-2</v>
      </c>
    </row>
    <row r="115" spans="1:8" x14ac:dyDescent="0.25">
      <c r="A115" s="428" t="s">
        <v>473</v>
      </c>
      <c r="B115" s="255" t="s">
        <v>130</v>
      </c>
      <c r="C115" s="412">
        <v>43669023.441425987</v>
      </c>
      <c r="D115" s="412">
        <v>1126794.5393292159</v>
      </c>
      <c r="E115" s="413">
        <v>2.648649514632459E-2</v>
      </c>
      <c r="F115" s="414">
        <v>99374156.826599732</v>
      </c>
      <c r="G115" s="414">
        <v>4180367.1186791956</v>
      </c>
      <c r="H115" s="413">
        <v>4.3914284025309384E-2</v>
      </c>
    </row>
    <row r="116" spans="1:8" x14ac:dyDescent="0.25">
      <c r="A116" s="428" t="s">
        <v>473</v>
      </c>
      <c r="B116" s="259" t="s">
        <v>131</v>
      </c>
      <c r="C116" s="416">
        <v>35316188.346703567</v>
      </c>
      <c r="D116" s="416">
        <v>1414515.129338704</v>
      </c>
      <c r="E116" s="417">
        <v>4.172405061748314E-2</v>
      </c>
      <c r="F116" s="418">
        <v>78064201.984024778</v>
      </c>
      <c r="G116" s="418">
        <v>4186785.4439170063</v>
      </c>
      <c r="H116" s="417">
        <v>5.6672060827194955E-2</v>
      </c>
    </row>
    <row r="117" spans="1:8" x14ac:dyDescent="0.25">
      <c r="A117" s="428" t="s">
        <v>473</v>
      </c>
      <c r="B117" s="255" t="s">
        <v>132</v>
      </c>
      <c r="C117" s="412">
        <v>758207475.14744782</v>
      </c>
      <c r="D117" s="412">
        <v>13275026.662503123</v>
      </c>
      <c r="E117" s="413">
        <v>1.7820443571094375E-2</v>
      </c>
      <c r="F117" s="414">
        <v>1748578153.1329947</v>
      </c>
      <c r="G117" s="414">
        <v>52855593.541316271</v>
      </c>
      <c r="H117" s="413">
        <v>3.1169953623807208E-2</v>
      </c>
    </row>
    <row r="118" spans="1:8" x14ac:dyDescent="0.25">
      <c r="A118" s="428" t="s">
        <v>473</v>
      </c>
      <c r="B118" s="259" t="s">
        <v>133</v>
      </c>
      <c r="C118" s="416">
        <v>20802341.446838681</v>
      </c>
      <c r="D118" s="416">
        <v>292011.60023398325</v>
      </c>
      <c r="E118" s="417">
        <v>1.4237294203355934E-2</v>
      </c>
      <c r="F118" s="418">
        <v>44688332.156398334</v>
      </c>
      <c r="G118" s="418">
        <v>1844522.6933060288</v>
      </c>
      <c r="H118" s="417">
        <v>4.3052256940293521E-2</v>
      </c>
    </row>
    <row r="119" spans="1:8" x14ac:dyDescent="0.25">
      <c r="A119" s="428" t="s">
        <v>473</v>
      </c>
      <c r="B119" s="255" t="s">
        <v>134</v>
      </c>
      <c r="C119" s="412">
        <v>74509995.120136634</v>
      </c>
      <c r="D119" s="412">
        <v>1196106.3844725043</v>
      </c>
      <c r="E119" s="413">
        <v>1.6314867552383001E-2</v>
      </c>
      <c r="F119" s="414">
        <v>176079198.0627546</v>
      </c>
      <c r="G119" s="414">
        <v>3277263.7440323234</v>
      </c>
      <c r="H119" s="413">
        <v>1.8965434368272849E-2</v>
      </c>
    </row>
    <row r="120" spans="1:8" x14ac:dyDescent="0.25">
      <c r="A120" s="428" t="s">
        <v>473</v>
      </c>
      <c r="B120" s="259" t="s">
        <v>135</v>
      </c>
      <c r="C120" s="416">
        <v>39791479.447181597</v>
      </c>
      <c r="D120" s="416">
        <v>1092513.5618241653</v>
      </c>
      <c r="E120" s="417">
        <v>2.8231078966312658E-2</v>
      </c>
      <c r="F120" s="418">
        <v>89159171.21126537</v>
      </c>
      <c r="G120" s="418">
        <v>3149521.5484260172</v>
      </c>
      <c r="H120" s="417">
        <v>3.6618234823327905E-2</v>
      </c>
    </row>
    <row r="121" spans="1:8" x14ac:dyDescent="0.25">
      <c r="A121" s="428" t="s">
        <v>473</v>
      </c>
      <c r="B121" s="255" t="s">
        <v>136</v>
      </c>
      <c r="C121" s="412">
        <v>73834353.144147947</v>
      </c>
      <c r="D121" s="412">
        <v>1609006.6792066395</v>
      </c>
      <c r="E121" s="413">
        <v>2.2277590319177806E-2</v>
      </c>
      <c r="F121" s="414">
        <v>162403345.72526443</v>
      </c>
      <c r="G121" s="414">
        <v>6965685.4596148133</v>
      </c>
      <c r="H121" s="413">
        <v>4.4813370503069584E-2</v>
      </c>
    </row>
    <row r="122" spans="1:8" x14ac:dyDescent="0.25">
      <c r="A122" s="428" t="s">
        <v>473</v>
      </c>
      <c r="B122" s="259" t="s">
        <v>137</v>
      </c>
      <c r="C122" s="416">
        <v>51052052.216362312</v>
      </c>
      <c r="D122" s="416">
        <v>1022603.4342714474</v>
      </c>
      <c r="E122" s="417">
        <v>2.0440030005637613E-2</v>
      </c>
      <c r="F122" s="418">
        <v>120004440.62584651</v>
      </c>
      <c r="G122" s="418">
        <v>2551580.1733221859</v>
      </c>
      <c r="H122" s="417">
        <v>2.1724291460347715E-2</v>
      </c>
    </row>
    <row r="123" spans="1:8" x14ac:dyDescent="0.25">
      <c r="A123" s="428" t="s">
        <v>473</v>
      </c>
      <c r="B123" s="255" t="s">
        <v>138</v>
      </c>
      <c r="C123" s="412">
        <v>71040634.402133197</v>
      </c>
      <c r="D123" s="412">
        <v>1302986.0389665067</v>
      </c>
      <c r="E123" s="413">
        <v>1.8684112090804377E-2</v>
      </c>
      <c r="F123" s="414">
        <v>155319401.33339784</v>
      </c>
      <c r="G123" s="414">
        <v>5041258.7339850664</v>
      </c>
      <c r="H123" s="413">
        <v>3.3546187401472222E-2</v>
      </c>
    </row>
    <row r="124" spans="1:8" x14ac:dyDescent="0.25">
      <c r="A124" s="428" t="s">
        <v>473</v>
      </c>
      <c r="B124" s="259" t="s">
        <v>139</v>
      </c>
      <c r="C124" s="416">
        <v>189599070.22112229</v>
      </c>
      <c r="D124" s="416">
        <v>2520936.7098836005</v>
      </c>
      <c r="E124" s="417">
        <v>1.3475314632279863E-2</v>
      </c>
      <c r="F124" s="418">
        <v>464023272.54778856</v>
      </c>
      <c r="G124" s="418">
        <v>12278227.321009517</v>
      </c>
      <c r="H124" s="417">
        <v>2.7179550613213178E-2</v>
      </c>
    </row>
    <row r="125" spans="1:8" x14ac:dyDescent="0.25">
      <c r="A125" s="428" t="s">
        <v>473</v>
      </c>
      <c r="B125" s="255" t="s">
        <v>140</v>
      </c>
      <c r="C125" s="412">
        <v>87177672.10012944</v>
      </c>
      <c r="D125" s="412">
        <v>1641029.891216889</v>
      </c>
      <c r="E125" s="413">
        <v>1.9185110016463808E-2</v>
      </c>
      <c r="F125" s="414">
        <v>202245062.25215951</v>
      </c>
      <c r="G125" s="414">
        <v>6731794.0044182241</v>
      </c>
      <c r="H125" s="413">
        <v>3.4431392123669823E-2</v>
      </c>
    </row>
    <row r="126" spans="1:8" x14ac:dyDescent="0.25">
      <c r="A126" s="428" t="s">
        <v>473</v>
      </c>
      <c r="B126" s="259" t="s">
        <v>141</v>
      </c>
      <c r="C126" s="416">
        <v>37912391.733023457</v>
      </c>
      <c r="D126" s="416">
        <v>795441.76083670557</v>
      </c>
      <c r="E126" s="417">
        <v>2.1430687635507838E-2</v>
      </c>
      <c r="F126" s="418">
        <v>83554175.472954318</v>
      </c>
      <c r="G126" s="418">
        <v>3483086.7609860897</v>
      </c>
      <c r="H126" s="417">
        <v>4.3499930087318429E-2</v>
      </c>
    </row>
    <row r="127" spans="1:8" x14ac:dyDescent="0.25">
      <c r="A127" s="428" t="s">
        <v>473</v>
      </c>
      <c r="B127" s="255" t="s">
        <v>142</v>
      </c>
      <c r="C127" s="412">
        <v>13433601.197683007</v>
      </c>
      <c r="D127" s="412">
        <v>136153.3599179294</v>
      </c>
      <c r="E127" s="413">
        <v>1.0239059523230504E-2</v>
      </c>
      <c r="F127" s="414">
        <v>32124522.554615736</v>
      </c>
      <c r="G127" s="414">
        <v>435816.29152374715</v>
      </c>
      <c r="H127" s="413">
        <v>1.3753047786344777E-2</v>
      </c>
    </row>
    <row r="128" spans="1:8" x14ac:dyDescent="0.25">
      <c r="A128" s="428" t="s">
        <v>473</v>
      </c>
      <c r="B128" s="259" t="s">
        <v>143</v>
      </c>
      <c r="C128" s="416">
        <v>20995624.03422318</v>
      </c>
      <c r="D128" s="416">
        <v>394662.91518623382</v>
      </c>
      <c r="E128" s="417">
        <v>1.9157500123697314E-2</v>
      </c>
      <c r="F128" s="418">
        <v>45442631.518553503</v>
      </c>
      <c r="G128" s="418">
        <v>1506935.8570401743</v>
      </c>
      <c r="H128" s="417">
        <v>3.4298668414170938E-2</v>
      </c>
    </row>
    <row r="129" spans="1:8" x14ac:dyDescent="0.25">
      <c r="A129" s="428" t="s">
        <v>473</v>
      </c>
      <c r="B129" s="255" t="s">
        <v>144</v>
      </c>
      <c r="C129" s="412">
        <v>628457996.28780735</v>
      </c>
      <c r="D129" s="412">
        <v>20064888.386290193</v>
      </c>
      <c r="E129" s="413">
        <v>3.2980137555302762E-2</v>
      </c>
      <c r="F129" s="414">
        <v>1437245817.2509637</v>
      </c>
      <c r="G129" s="414">
        <v>62996613.344413996</v>
      </c>
      <c r="H129" s="413">
        <v>4.5840749381796858E-2</v>
      </c>
    </row>
    <row r="130" spans="1:8" x14ac:dyDescent="0.25">
      <c r="A130" s="428" t="s">
        <v>473</v>
      </c>
      <c r="B130" s="259" t="s">
        <v>145</v>
      </c>
      <c r="C130" s="416">
        <v>70653811.089294627</v>
      </c>
      <c r="D130" s="416">
        <v>2399847.623960346</v>
      </c>
      <c r="E130" s="417">
        <v>3.5160560678343784E-2</v>
      </c>
      <c r="F130" s="418">
        <v>164362446.65258685</v>
      </c>
      <c r="G130" s="418">
        <v>7610281.4281437993</v>
      </c>
      <c r="H130" s="417">
        <v>4.8549769103649325E-2</v>
      </c>
    </row>
    <row r="131" spans="1:8" x14ac:dyDescent="0.25">
      <c r="A131" s="428" t="s">
        <v>473</v>
      </c>
      <c r="B131" s="255" t="s">
        <v>146</v>
      </c>
      <c r="C131" s="412">
        <v>52792322.247674957</v>
      </c>
      <c r="D131" s="412">
        <v>2752293.3802100196</v>
      </c>
      <c r="E131" s="413">
        <v>5.5001834381424745E-2</v>
      </c>
      <c r="F131" s="414">
        <v>120561654.02918194</v>
      </c>
      <c r="G131" s="414">
        <v>7758974.2179863602</v>
      </c>
      <c r="H131" s="413">
        <v>6.8783598323843079E-2</v>
      </c>
    </row>
    <row r="132" spans="1:8" x14ac:dyDescent="0.25">
      <c r="A132" s="428" t="s">
        <v>473</v>
      </c>
      <c r="B132" s="259" t="s">
        <v>147</v>
      </c>
      <c r="C132" s="416">
        <v>30242171.964254916</v>
      </c>
      <c r="D132" s="416">
        <v>857845.26204142347</v>
      </c>
      <c r="E132" s="417">
        <v>2.9193973737598106E-2</v>
      </c>
      <c r="F132" s="418">
        <v>69628606.669385955</v>
      </c>
      <c r="G132" s="418">
        <v>2786374.804927431</v>
      </c>
      <c r="H132" s="417">
        <v>4.1685843323987025E-2</v>
      </c>
    </row>
    <row r="133" spans="1:8" x14ac:dyDescent="0.25">
      <c r="A133" s="428" t="s">
        <v>473</v>
      </c>
      <c r="B133" s="255" t="s">
        <v>148</v>
      </c>
      <c r="C133" s="412">
        <v>60868521.171566509</v>
      </c>
      <c r="D133" s="412">
        <v>389739.03227506578</v>
      </c>
      <c r="E133" s="413">
        <v>6.4442275206111135E-3</v>
      </c>
      <c r="F133" s="414">
        <v>147167245.53080106</v>
      </c>
      <c r="G133" s="414">
        <v>2973837.2940210402</v>
      </c>
      <c r="H133" s="413">
        <v>2.0623947588073524E-2</v>
      </c>
    </row>
    <row r="134" spans="1:8" x14ac:dyDescent="0.25">
      <c r="A134" s="428" t="s">
        <v>473</v>
      </c>
      <c r="B134" s="259" t="s">
        <v>149</v>
      </c>
      <c r="C134" s="416">
        <v>21699157.902604364</v>
      </c>
      <c r="D134" s="416">
        <v>1167157.7681061886</v>
      </c>
      <c r="E134" s="417">
        <v>5.6845790008792793E-2</v>
      </c>
      <c r="F134" s="418">
        <v>50644505.46603173</v>
      </c>
      <c r="G134" s="418">
        <v>3250258.9346103072</v>
      </c>
      <c r="H134" s="417">
        <v>6.8579187823050447E-2</v>
      </c>
    </row>
    <row r="135" spans="1:8" x14ac:dyDescent="0.25">
      <c r="A135" s="428" t="s">
        <v>473</v>
      </c>
      <c r="B135" s="255" t="s">
        <v>150</v>
      </c>
      <c r="C135" s="412">
        <v>63882298.661967106</v>
      </c>
      <c r="D135" s="412">
        <v>1751220.8022239655</v>
      </c>
      <c r="E135" s="413">
        <v>2.8185907319638527E-2</v>
      </c>
      <c r="F135" s="414">
        <v>144074860.92325243</v>
      </c>
      <c r="G135" s="414">
        <v>5481504.700363636</v>
      </c>
      <c r="H135" s="413">
        <v>3.9550991835049891E-2</v>
      </c>
    </row>
    <row r="136" spans="1:8" x14ac:dyDescent="0.25">
      <c r="A136" s="428" t="s">
        <v>473</v>
      </c>
      <c r="B136" s="259" t="s">
        <v>151</v>
      </c>
      <c r="C136" s="416">
        <v>83097298.251476362</v>
      </c>
      <c r="D136" s="416">
        <v>3323602.3724959791</v>
      </c>
      <c r="E136" s="417">
        <v>4.1662885690265695E-2</v>
      </c>
      <c r="F136" s="418">
        <v>188376157.70169896</v>
      </c>
      <c r="G136" s="418">
        <v>10396243.521063</v>
      </c>
      <c r="H136" s="417">
        <v>5.8412453837412295E-2</v>
      </c>
    </row>
    <row r="137" spans="1:8" x14ac:dyDescent="0.25">
      <c r="A137" s="428" t="s">
        <v>473</v>
      </c>
      <c r="B137" s="255" t="s">
        <v>152</v>
      </c>
      <c r="C137" s="412">
        <v>69864341.750429466</v>
      </c>
      <c r="D137" s="412">
        <v>451086.85532039404</v>
      </c>
      <c r="E137" s="413">
        <v>6.4985694159139344E-3</v>
      </c>
      <c r="F137" s="414">
        <v>157327054.10653719</v>
      </c>
      <c r="G137" s="414">
        <v>2374195.9274544418</v>
      </c>
      <c r="H137" s="413">
        <v>1.5322053141546613E-2</v>
      </c>
    </row>
    <row r="138" spans="1:8" x14ac:dyDescent="0.25">
      <c r="A138" s="428" t="s">
        <v>473</v>
      </c>
      <c r="B138" s="259" t="s">
        <v>153</v>
      </c>
      <c r="C138" s="416">
        <v>457000948.14004195</v>
      </c>
      <c r="D138" s="416">
        <v>-3425276.6472503543</v>
      </c>
      <c r="E138" s="417">
        <v>-7.4393604509229759E-3</v>
      </c>
      <c r="F138" s="418">
        <v>1105007929.6249993</v>
      </c>
      <c r="G138" s="418">
        <v>25591196.971565485</v>
      </c>
      <c r="H138" s="417">
        <v>2.3708356742494559E-2</v>
      </c>
    </row>
    <row r="139" spans="1:8" x14ac:dyDescent="0.25">
      <c r="A139" s="428" t="s">
        <v>473</v>
      </c>
      <c r="B139" s="255" t="s">
        <v>154</v>
      </c>
      <c r="C139" s="412">
        <v>204716390.08982787</v>
      </c>
      <c r="D139" s="412">
        <v>-3645615.2680173516</v>
      </c>
      <c r="E139" s="413">
        <v>-1.749654531187822E-2</v>
      </c>
      <c r="F139" s="414">
        <v>479934155.83067048</v>
      </c>
      <c r="G139" s="414">
        <v>10638632.099037886</v>
      </c>
      <c r="H139" s="413">
        <v>2.2669366233123513E-2</v>
      </c>
    </row>
    <row r="140" spans="1:8" x14ac:dyDescent="0.25">
      <c r="A140" s="428" t="s">
        <v>473</v>
      </c>
      <c r="B140" s="259" t="s">
        <v>155</v>
      </c>
      <c r="C140" s="416">
        <v>39874711.424520165</v>
      </c>
      <c r="D140" s="416">
        <v>623996.05216291547</v>
      </c>
      <c r="E140" s="417">
        <v>1.5897698837926699E-2</v>
      </c>
      <c r="F140" s="418">
        <v>98225874.326455802</v>
      </c>
      <c r="G140" s="418">
        <v>2909146.084675476</v>
      </c>
      <c r="H140" s="417">
        <v>3.052083446775616E-2</v>
      </c>
    </row>
    <row r="141" spans="1:8" x14ac:dyDescent="0.25">
      <c r="A141" s="428" t="s">
        <v>473</v>
      </c>
      <c r="B141" s="255" t="s">
        <v>156</v>
      </c>
      <c r="C141" s="412">
        <v>45466038.95630642</v>
      </c>
      <c r="D141" s="412">
        <v>-1184863.1108578593</v>
      </c>
      <c r="E141" s="413">
        <v>-2.5398503744943388E-2</v>
      </c>
      <c r="F141" s="414">
        <v>107705156.8167835</v>
      </c>
      <c r="G141" s="414">
        <v>1794694.466505751</v>
      </c>
      <c r="H141" s="413">
        <v>1.6945393558666155E-2</v>
      </c>
    </row>
    <row r="142" spans="1:8" x14ac:dyDescent="0.25">
      <c r="A142" s="428" t="s">
        <v>473</v>
      </c>
      <c r="B142" s="259" t="s">
        <v>157</v>
      </c>
      <c r="C142" s="416">
        <v>55350611.740646183</v>
      </c>
      <c r="D142" s="416">
        <v>-41726.990284517407</v>
      </c>
      <c r="E142" s="417">
        <v>-7.5329894423138602E-4</v>
      </c>
      <c r="F142" s="418">
        <v>147331311.36594823</v>
      </c>
      <c r="G142" s="418">
        <v>2051763.8452789187</v>
      </c>
      <c r="H142" s="417">
        <v>1.4122867811017988E-2</v>
      </c>
    </row>
    <row r="143" spans="1:8" x14ac:dyDescent="0.25">
      <c r="A143" s="428" t="s">
        <v>473</v>
      </c>
      <c r="B143" s="255" t="s">
        <v>158</v>
      </c>
      <c r="C143" s="412">
        <v>570081815.59225464</v>
      </c>
      <c r="D143" s="412">
        <v>2427470.7191513777</v>
      </c>
      <c r="E143" s="413">
        <v>4.2763183988207268E-3</v>
      </c>
      <c r="F143" s="414">
        <v>1289166857.7031472</v>
      </c>
      <c r="G143" s="414">
        <v>24347519.736346006</v>
      </c>
      <c r="H143" s="413">
        <v>1.9249800351317112E-2</v>
      </c>
    </row>
    <row r="144" spans="1:8" x14ac:dyDescent="0.25">
      <c r="A144" s="428" t="s">
        <v>473</v>
      </c>
      <c r="B144" s="259" t="s">
        <v>159</v>
      </c>
      <c r="C144" s="416">
        <v>12846430.943640059</v>
      </c>
      <c r="D144" s="416">
        <v>481508.99370028079</v>
      </c>
      <c r="E144" s="417">
        <v>3.8941531183917091E-2</v>
      </c>
      <c r="F144" s="418">
        <v>29177594.852184944</v>
      </c>
      <c r="G144" s="418">
        <v>1170165.9792675599</v>
      </c>
      <c r="H144" s="417">
        <v>4.1780557029249002E-2</v>
      </c>
    </row>
    <row r="145" spans="1:8" x14ac:dyDescent="0.25">
      <c r="A145" s="428" t="s">
        <v>473</v>
      </c>
      <c r="B145" s="255" t="s">
        <v>160</v>
      </c>
      <c r="C145" s="412">
        <v>66793540.79979305</v>
      </c>
      <c r="D145" s="412">
        <v>-1015564.7611393034</v>
      </c>
      <c r="E145" s="413">
        <v>-1.4976819893704843E-2</v>
      </c>
      <c r="F145" s="414">
        <v>152018577.48337659</v>
      </c>
      <c r="G145" s="414">
        <v>3009189.2403180003</v>
      </c>
      <c r="H145" s="413">
        <v>2.0194628511658087E-2</v>
      </c>
    </row>
    <row r="146" spans="1:8" x14ac:dyDescent="0.25">
      <c r="A146" s="428" t="s">
        <v>473</v>
      </c>
      <c r="B146" s="259" t="s">
        <v>161</v>
      </c>
      <c r="C146" s="416">
        <v>31336797.323737986</v>
      </c>
      <c r="D146" s="416">
        <v>-238595.6264086701</v>
      </c>
      <c r="E146" s="417">
        <v>-7.5563786897404834E-3</v>
      </c>
      <c r="F146" s="418">
        <v>69081681.31306009</v>
      </c>
      <c r="G146" s="418">
        <v>1497901.9833879471</v>
      </c>
      <c r="H146" s="417">
        <v>2.216363154361663E-2</v>
      </c>
    </row>
    <row r="147" spans="1:8" x14ac:dyDescent="0.25">
      <c r="A147" s="428" t="s">
        <v>473</v>
      </c>
      <c r="B147" s="255" t="s">
        <v>162</v>
      </c>
      <c r="C147" s="412">
        <v>85767869.523430273</v>
      </c>
      <c r="D147" s="412">
        <v>-1510488.02014108</v>
      </c>
      <c r="E147" s="413">
        <v>-1.7306558723759323E-2</v>
      </c>
      <c r="F147" s="414">
        <v>189787673.36730784</v>
      </c>
      <c r="G147" s="414">
        <v>4334447.5145342052</v>
      </c>
      <c r="H147" s="413">
        <v>2.3372187216496344E-2</v>
      </c>
    </row>
    <row r="148" spans="1:8" x14ac:dyDescent="0.25">
      <c r="A148" s="428" t="s">
        <v>473</v>
      </c>
      <c r="B148" s="259" t="s">
        <v>163</v>
      </c>
      <c r="C148" s="416">
        <v>54769492.253727622</v>
      </c>
      <c r="D148" s="416">
        <v>243776.97409603</v>
      </c>
      <c r="E148" s="417">
        <v>4.4708624700443749E-3</v>
      </c>
      <c r="F148" s="418">
        <v>125409930.80858706</v>
      </c>
      <c r="G148" s="418">
        <v>-24358.892413079739</v>
      </c>
      <c r="H148" s="417">
        <v>-1.9419643919652631E-4</v>
      </c>
    </row>
    <row r="149" spans="1:8" x14ac:dyDescent="0.25">
      <c r="A149" s="428" t="s">
        <v>473</v>
      </c>
      <c r="B149" s="255" t="s">
        <v>164</v>
      </c>
      <c r="C149" s="412">
        <v>27545587.396845769</v>
      </c>
      <c r="D149" s="412">
        <v>819729.81942011416</v>
      </c>
      <c r="E149" s="413">
        <v>3.0671787314787969E-2</v>
      </c>
      <c r="F149" s="414">
        <v>64584238.106837027</v>
      </c>
      <c r="G149" s="414">
        <v>1270016.6473433226</v>
      </c>
      <c r="H149" s="413">
        <v>2.0058947548708884E-2</v>
      </c>
    </row>
    <row r="150" spans="1:8" x14ac:dyDescent="0.25">
      <c r="A150" s="428" t="s">
        <v>473</v>
      </c>
      <c r="B150" s="259" t="s">
        <v>165</v>
      </c>
      <c r="C150" s="416">
        <v>54261907.114308231</v>
      </c>
      <c r="D150" s="416">
        <v>-57073.274668797851</v>
      </c>
      <c r="E150" s="417">
        <v>-1.050705927469503E-3</v>
      </c>
      <c r="F150" s="418">
        <v>127612345.3161796</v>
      </c>
      <c r="G150" s="418">
        <v>-431800.01953369379</v>
      </c>
      <c r="H150" s="417">
        <v>-3.3722746042122924E-3</v>
      </c>
    </row>
    <row r="151" spans="1:8" x14ac:dyDescent="0.25">
      <c r="A151" s="428" t="s">
        <v>473</v>
      </c>
      <c r="B151" s="255" t="s">
        <v>166</v>
      </c>
      <c r="C151" s="412">
        <v>13912260.964411398</v>
      </c>
      <c r="D151" s="412">
        <v>221282.78445319273</v>
      </c>
      <c r="E151" s="413">
        <v>1.6162671618096775E-2</v>
      </c>
      <c r="F151" s="414">
        <v>30416265.353173133</v>
      </c>
      <c r="G151" s="414">
        <v>342045.10217350721</v>
      </c>
      <c r="H151" s="413">
        <v>1.1373365604121959E-2</v>
      </c>
    </row>
    <row r="152" spans="1:8" x14ac:dyDescent="0.25">
      <c r="A152" s="428" t="s">
        <v>473</v>
      </c>
      <c r="B152" s="259" t="s">
        <v>167</v>
      </c>
      <c r="C152" s="416">
        <v>60251317.414190486</v>
      </c>
      <c r="D152" s="416">
        <v>2140317.8654824421</v>
      </c>
      <c r="E152" s="417">
        <v>3.6831544494230387E-2</v>
      </c>
      <c r="F152" s="418">
        <v>131840058.69146703</v>
      </c>
      <c r="G152" s="418">
        <v>6181943.3565987498</v>
      </c>
      <c r="H152" s="417">
        <v>4.9196530921416355E-2</v>
      </c>
    </row>
    <row r="153" spans="1:8" x14ac:dyDescent="0.25">
      <c r="A153" s="428" t="s">
        <v>474</v>
      </c>
      <c r="B153" s="255" t="s">
        <v>23</v>
      </c>
      <c r="C153" s="412">
        <v>539518948.408059</v>
      </c>
      <c r="D153" s="412">
        <v>9829216.7122459412</v>
      </c>
      <c r="E153" s="413">
        <v>1.8556555138000301E-2</v>
      </c>
      <c r="F153" s="414">
        <v>1226309935.1837595</v>
      </c>
      <c r="G153" s="414">
        <v>56360563.709623814</v>
      </c>
      <c r="H153" s="413">
        <v>4.8173506549783029E-2</v>
      </c>
    </row>
    <row r="154" spans="1:8" x14ac:dyDescent="0.25">
      <c r="A154" s="428" t="s">
        <v>474</v>
      </c>
      <c r="B154" s="259" t="s">
        <v>97</v>
      </c>
      <c r="C154" s="416">
        <v>91206447.954164162</v>
      </c>
      <c r="D154" s="416">
        <v>-1561171.5738649368</v>
      </c>
      <c r="E154" s="417">
        <v>-1.6828841591577538E-2</v>
      </c>
      <c r="F154" s="418">
        <v>217384966.39424968</v>
      </c>
      <c r="G154" s="418">
        <v>7695450.6701438129</v>
      </c>
      <c r="H154" s="417">
        <v>3.669926292485183E-2</v>
      </c>
    </row>
    <row r="155" spans="1:8" x14ac:dyDescent="0.25">
      <c r="A155" s="428" t="s">
        <v>474</v>
      </c>
      <c r="B155" s="255" t="s">
        <v>98</v>
      </c>
      <c r="C155" s="412">
        <v>36536878.7087887</v>
      </c>
      <c r="D155" s="412">
        <v>1020386.3219017088</v>
      </c>
      <c r="E155" s="413">
        <v>2.8729929487024589E-2</v>
      </c>
      <c r="F155" s="414">
        <v>82736701.949018091</v>
      </c>
      <c r="G155" s="414">
        <v>3727072.7892532945</v>
      </c>
      <c r="H155" s="413">
        <v>4.7172386820305251E-2</v>
      </c>
    </row>
    <row r="156" spans="1:8" x14ac:dyDescent="0.25">
      <c r="A156" s="428" t="s">
        <v>474</v>
      </c>
      <c r="B156" s="259" t="s">
        <v>99</v>
      </c>
      <c r="C156" s="416">
        <v>25150961.223373711</v>
      </c>
      <c r="D156" s="416">
        <v>655096.22766902298</v>
      </c>
      <c r="E156" s="417">
        <v>2.6743135128475481E-2</v>
      </c>
      <c r="F156" s="418">
        <v>57323981.339788809</v>
      </c>
      <c r="G156" s="418">
        <v>2382191.0544096082</v>
      </c>
      <c r="H156" s="417">
        <v>4.335845341107393E-2</v>
      </c>
    </row>
    <row r="157" spans="1:8" x14ac:dyDescent="0.25">
      <c r="A157" s="428" t="s">
        <v>474</v>
      </c>
      <c r="B157" s="255" t="s">
        <v>100</v>
      </c>
      <c r="C157" s="412">
        <v>25315273.453408681</v>
      </c>
      <c r="D157" s="412">
        <v>767775.10352844</v>
      </c>
      <c r="E157" s="413">
        <v>3.1277122115874821E-2</v>
      </c>
      <c r="F157" s="414">
        <v>57265319.551407143</v>
      </c>
      <c r="G157" s="414">
        <v>2669580.7552425936</v>
      </c>
      <c r="H157" s="413">
        <v>4.8897236562904366E-2</v>
      </c>
    </row>
    <row r="158" spans="1:8" x14ac:dyDescent="0.25">
      <c r="A158" s="428" t="s">
        <v>474</v>
      </c>
      <c r="B158" s="259" t="s">
        <v>101</v>
      </c>
      <c r="C158" s="416">
        <v>59328003.057108037</v>
      </c>
      <c r="D158" s="416">
        <v>450109.53805500269</v>
      </c>
      <c r="E158" s="417">
        <v>7.6447969034311005E-3</v>
      </c>
      <c r="F158" s="418">
        <v>134677645.89333007</v>
      </c>
      <c r="G158" s="418">
        <v>6126780.5122213513</v>
      </c>
      <c r="H158" s="417">
        <v>4.7660359921013154E-2</v>
      </c>
    </row>
    <row r="159" spans="1:8" x14ac:dyDescent="0.25">
      <c r="A159" s="428" t="s">
        <v>474</v>
      </c>
      <c r="B159" s="255" t="s">
        <v>102</v>
      </c>
      <c r="C159" s="412">
        <v>23346507.843538266</v>
      </c>
      <c r="D159" s="412">
        <v>482168.34113448486</v>
      </c>
      <c r="E159" s="413">
        <v>2.1088225228801969E-2</v>
      </c>
      <c r="F159" s="414">
        <v>52547369.829367302</v>
      </c>
      <c r="G159" s="414">
        <v>2999482.6774579957</v>
      </c>
      <c r="H159" s="413">
        <v>6.053704506635884E-2</v>
      </c>
    </row>
    <row r="160" spans="1:8" x14ac:dyDescent="0.25">
      <c r="A160" s="428" t="s">
        <v>474</v>
      </c>
      <c r="B160" s="259" t="s">
        <v>103</v>
      </c>
      <c r="C160" s="416">
        <v>9437998.0896336399</v>
      </c>
      <c r="D160" s="416">
        <v>179818.40765392222</v>
      </c>
      <c r="E160" s="417">
        <v>1.9422652598104561E-2</v>
      </c>
      <c r="F160" s="418">
        <v>21318789.885526549</v>
      </c>
      <c r="G160" s="418">
        <v>1155861.8122294508</v>
      </c>
      <c r="H160" s="417">
        <v>5.7326089148739448E-2</v>
      </c>
    </row>
    <row r="161" spans="1:8" x14ac:dyDescent="0.25">
      <c r="A161" s="428" t="s">
        <v>474</v>
      </c>
      <c r="B161" s="255" t="s">
        <v>104</v>
      </c>
      <c r="C161" s="412">
        <v>27843351.779880434</v>
      </c>
      <c r="D161" s="412">
        <v>700161.01857128739</v>
      </c>
      <c r="E161" s="413">
        <v>2.5795088894608565E-2</v>
      </c>
      <c r="F161" s="414">
        <v>63029909.680703618</v>
      </c>
      <c r="G161" s="414">
        <v>3155877.0517746434</v>
      </c>
      <c r="H161" s="413">
        <v>5.2708610280741926E-2</v>
      </c>
    </row>
    <row r="162" spans="1:8" x14ac:dyDescent="0.25">
      <c r="A162" s="428" t="s">
        <v>474</v>
      </c>
      <c r="B162" s="259" t="s">
        <v>105</v>
      </c>
      <c r="C162" s="416">
        <v>28989749.331541359</v>
      </c>
      <c r="D162" s="416">
        <v>316065.36833458394</v>
      </c>
      <c r="E162" s="417">
        <v>1.1022837830679507E-2</v>
      </c>
      <c r="F162" s="418">
        <v>66899740.747372836</v>
      </c>
      <c r="G162" s="418">
        <v>3390779.2946987301</v>
      </c>
      <c r="H162" s="417">
        <v>5.3390564372958395E-2</v>
      </c>
    </row>
    <row r="163" spans="1:8" x14ac:dyDescent="0.25">
      <c r="A163" s="428" t="s">
        <v>474</v>
      </c>
      <c r="B163" s="255" t="s">
        <v>106</v>
      </c>
      <c r="C163" s="412">
        <v>20185866.53353199</v>
      </c>
      <c r="D163" s="412">
        <v>510518.90930339321</v>
      </c>
      <c r="E163" s="413">
        <v>2.5947135423149043E-2</v>
      </c>
      <c r="F163" s="414">
        <v>45901316.646490805</v>
      </c>
      <c r="G163" s="414">
        <v>1913834.5383395404</v>
      </c>
      <c r="H163" s="413">
        <v>4.350861760248128E-2</v>
      </c>
    </row>
    <row r="164" spans="1:8" x14ac:dyDescent="0.25">
      <c r="A164" s="428" t="s">
        <v>474</v>
      </c>
      <c r="B164" s="259" t="s">
        <v>107</v>
      </c>
      <c r="C164" s="416">
        <v>23718955.572076723</v>
      </c>
      <c r="D164" s="416">
        <v>761526.64413721114</v>
      </c>
      <c r="E164" s="417">
        <v>3.3171251298546874E-2</v>
      </c>
      <c r="F164" s="418">
        <v>52361867.948235311</v>
      </c>
      <c r="G164" s="418">
        <v>2659388.7952158451</v>
      </c>
      <c r="H164" s="417">
        <v>5.350615986434723E-2</v>
      </c>
    </row>
    <row r="165" spans="1:8" x14ac:dyDescent="0.25">
      <c r="A165" s="428" t="s">
        <v>474</v>
      </c>
      <c r="B165" s="255" t="s">
        <v>108</v>
      </c>
      <c r="C165" s="412">
        <v>408595631.36059564</v>
      </c>
      <c r="D165" s="412">
        <v>18556143.01970762</v>
      </c>
      <c r="E165" s="413">
        <v>4.7575036821630376E-2</v>
      </c>
      <c r="F165" s="414">
        <v>928213482.34753621</v>
      </c>
      <c r="G165" s="414">
        <v>46004856.143520355</v>
      </c>
      <c r="H165" s="413">
        <v>5.2147366027773874E-2</v>
      </c>
    </row>
    <row r="166" spans="1:8" x14ac:dyDescent="0.25">
      <c r="A166" s="428" t="s">
        <v>474</v>
      </c>
      <c r="B166" s="259" t="s">
        <v>109</v>
      </c>
      <c r="C166" s="416">
        <v>80887639.461367518</v>
      </c>
      <c r="D166" s="416">
        <v>2378727.8760125935</v>
      </c>
      <c r="E166" s="417">
        <v>3.0298826311283649E-2</v>
      </c>
      <c r="F166" s="418">
        <v>185165951.32335109</v>
      </c>
      <c r="G166" s="418">
        <v>5814262.8836801052</v>
      </c>
      <c r="H166" s="417">
        <v>3.2418222177126949E-2</v>
      </c>
    </row>
    <row r="167" spans="1:8" x14ac:dyDescent="0.25">
      <c r="A167" s="428" t="s">
        <v>474</v>
      </c>
      <c r="B167" s="255" t="s">
        <v>110</v>
      </c>
      <c r="C167" s="412">
        <v>60650407.844108745</v>
      </c>
      <c r="D167" s="412">
        <v>2153217.0020869523</v>
      </c>
      <c r="E167" s="413">
        <v>3.6808895796414491E-2</v>
      </c>
      <c r="F167" s="414">
        <v>139376112.3941493</v>
      </c>
      <c r="G167" s="414">
        <v>5112483.7943776846</v>
      </c>
      <c r="H167" s="413">
        <v>3.8077950430027187E-2</v>
      </c>
    </row>
    <row r="168" spans="1:8" x14ac:dyDescent="0.25">
      <c r="A168" s="428" t="s">
        <v>474</v>
      </c>
      <c r="B168" s="259" t="s">
        <v>111</v>
      </c>
      <c r="C168" s="416">
        <v>8573244.746282639</v>
      </c>
      <c r="D168" s="416">
        <v>417474.04075695574</v>
      </c>
      <c r="E168" s="417">
        <v>5.1187564710973237E-2</v>
      </c>
      <c r="F168" s="418">
        <v>19106923.983721353</v>
      </c>
      <c r="G168" s="418">
        <v>983599.76069047675</v>
      </c>
      <c r="H168" s="417">
        <v>5.4272590866113371E-2</v>
      </c>
    </row>
    <row r="169" spans="1:8" x14ac:dyDescent="0.25">
      <c r="A169" s="428" t="s">
        <v>474</v>
      </c>
      <c r="B169" s="255" t="s">
        <v>112</v>
      </c>
      <c r="C169" s="412">
        <v>34534546.759702638</v>
      </c>
      <c r="D169" s="412">
        <v>1520483.1044826768</v>
      </c>
      <c r="E169" s="413">
        <v>4.6055618004549048E-2</v>
      </c>
      <c r="F169" s="414">
        <v>79940128.840911552</v>
      </c>
      <c r="G169" s="414">
        <v>3891606.4474559873</v>
      </c>
      <c r="H169" s="413">
        <v>5.1172676667165379E-2</v>
      </c>
    </row>
    <row r="170" spans="1:8" x14ac:dyDescent="0.25">
      <c r="A170" s="428" t="s">
        <v>474</v>
      </c>
      <c r="B170" s="259" t="s">
        <v>113</v>
      </c>
      <c r="C170" s="416">
        <v>16360970.775310148</v>
      </c>
      <c r="D170" s="416">
        <v>1031765.242029082</v>
      </c>
      <c r="E170" s="417">
        <v>6.7307156903143359E-2</v>
      </c>
      <c r="F170" s="418">
        <v>36874404.219656572</v>
      </c>
      <c r="G170" s="418">
        <v>2376633.5063544139</v>
      </c>
      <c r="H170" s="417">
        <v>6.8892379339688656E-2</v>
      </c>
    </row>
    <row r="171" spans="1:8" x14ac:dyDescent="0.25">
      <c r="A171" s="428" t="s">
        <v>474</v>
      </c>
      <c r="B171" s="255" t="s">
        <v>114</v>
      </c>
      <c r="C171" s="412">
        <v>12868334.883540485</v>
      </c>
      <c r="D171" s="412">
        <v>803820.8842098359</v>
      </c>
      <c r="E171" s="413">
        <v>6.662687649535097E-2</v>
      </c>
      <c r="F171" s="414">
        <v>28680885.274921551</v>
      </c>
      <c r="G171" s="414">
        <v>1892770.8802909553</v>
      </c>
      <c r="H171" s="413">
        <v>7.0657115032715476E-2</v>
      </c>
    </row>
    <row r="172" spans="1:8" x14ac:dyDescent="0.25">
      <c r="A172" s="428" t="s">
        <v>474</v>
      </c>
      <c r="B172" s="259" t="s">
        <v>115</v>
      </c>
      <c r="C172" s="416">
        <v>249887463.46756557</v>
      </c>
      <c r="D172" s="416">
        <v>3049814.1212634146</v>
      </c>
      <c r="E172" s="417">
        <v>1.2355546770681899E-2</v>
      </c>
      <c r="F172" s="418">
        <v>576235267.70028102</v>
      </c>
      <c r="G172" s="418">
        <v>25969033.214753509</v>
      </c>
      <c r="H172" s="417">
        <v>4.7193579375324216E-2</v>
      </c>
    </row>
    <row r="173" spans="1:8" x14ac:dyDescent="0.25">
      <c r="A173" s="428" t="s">
        <v>474</v>
      </c>
      <c r="B173" s="255" t="s">
        <v>116</v>
      </c>
      <c r="C173" s="412">
        <v>9932800.8269234616</v>
      </c>
      <c r="D173" s="412">
        <v>341563.68658041582</v>
      </c>
      <c r="E173" s="413">
        <v>3.5612057295895332E-2</v>
      </c>
      <c r="F173" s="414">
        <v>23445829.804645814</v>
      </c>
      <c r="G173" s="414">
        <v>1670734.5320461318</v>
      </c>
      <c r="H173" s="413">
        <v>7.6726852908353141E-2</v>
      </c>
    </row>
    <row r="174" spans="1:8" x14ac:dyDescent="0.25">
      <c r="A174" s="428" t="s">
        <v>474</v>
      </c>
      <c r="B174" s="259" t="s">
        <v>117</v>
      </c>
      <c r="C174" s="416">
        <v>24719281.288712744</v>
      </c>
      <c r="D174" s="416">
        <v>-308609.77213713899</v>
      </c>
      <c r="E174" s="417">
        <v>-1.2330634306615022E-2</v>
      </c>
      <c r="F174" s="418">
        <v>56104683.180390872</v>
      </c>
      <c r="G174" s="418">
        <v>1420942.0229402035</v>
      </c>
      <c r="H174" s="417">
        <v>2.5984725859353533E-2</v>
      </c>
    </row>
    <row r="175" spans="1:8" x14ac:dyDescent="0.25">
      <c r="A175" s="428" t="s">
        <v>474</v>
      </c>
      <c r="B175" s="255" t="s">
        <v>118</v>
      </c>
      <c r="C175" s="412">
        <v>37712790.884665616</v>
      </c>
      <c r="D175" s="412">
        <v>-1700755.0601106063</v>
      </c>
      <c r="E175" s="413">
        <v>-4.3151536339653303E-2</v>
      </c>
      <c r="F175" s="414">
        <v>90883276.292970121</v>
      </c>
      <c r="G175" s="414">
        <v>1910607.4163402021</v>
      </c>
      <c r="H175" s="413">
        <v>2.1474093566749838E-2</v>
      </c>
    </row>
    <row r="176" spans="1:8" x14ac:dyDescent="0.25">
      <c r="A176" s="428" t="s">
        <v>474</v>
      </c>
      <c r="B176" s="259" t="s">
        <v>119</v>
      </c>
      <c r="C176" s="416">
        <v>14085156.203210527</v>
      </c>
      <c r="D176" s="416">
        <v>-182910.27530670725</v>
      </c>
      <c r="E176" s="417">
        <v>-1.2819555864987507E-2</v>
      </c>
      <c r="F176" s="418">
        <v>32491440.109475475</v>
      </c>
      <c r="G176" s="418">
        <v>982919.4955294691</v>
      </c>
      <c r="H176" s="417">
        <v>3.1195355300001566E-2</v>
      </c>
    </row>
    <row r="177" spans="1:8" x14ac:dyDescent="0.25">
      <c r="A177" s="428" t="s">
        <v>474</v>
      </c>
      <c r="B177" s="255" t="s">
        <v>120</v>
      </c>
      <c r="C177" s="412">
        <v>29530437.974068213</v>
      </c>
      <c r="D177" s="412">
        <v>442964.93179788068</v>
      </c>
      <c r="E177" s="413">
        <v>1.5228718257999162E-2</v>
      </c>
      <c r="F177" s="414">
        <v>69783246.959439144</v>
      </c>
      <c r="G177" s="414">
        <v>2794634.9300957695</v>
      </c>
      <c r="H177" s="413">
        <v>4.1718059912506038E-2</v>
      </c>
    </row>
    <row r="178" spans="1:8" x14ac:dyDescent="0.25">
      <c r="A178" s="428" t="s">
        <v>474</v>
      </c>
      <c r="B178" s="259" t="s">
        <v>121</v>
      </c>
      <c r="C178" s="416">
        <v>10084876.372936219</v>
      </c>
      <c r="D178" s="416">
        <v>532297.02027762309</v>
      </c>
      <c r="E178" s="417">
        <v>5.5722857735746367E-2</v>
      </c>
      <c r="F178" s="418">
        <v>21836416.42658082</v>
      </c>
      <c r="G178" s="418">
        <v>1358735.521703016</v>
      </c>
      <c r="H178" s="417">
        <v>6.6352021403916092E-2</v>
      </c>
    </row>
    <row r="179" spans="1:8" x14ac:dyDescent="0.25">
      <c r="A179" s="428" t="s">
        <v>474</v>
      </c>
      <c r="B179" s="255" t="s">
        <v>122</v>
      </c>
      <c r="C179" s="412">
        <v>495190911.47208303</v>
      </c>
      <c r="D179" s="412">
        <v>15857199.087379038</v>
      </c>
      <c r="E179" s="413">
        <v>3.308175218573476E-2</v>
      </c>
      <c r="F179" s="414">
        <v>1128138501.4737785</v>
      </c>
      <c r="G179" s="414">
        <v>48428065.280655861</v>
      </c>
      <c r="H179" s="413">
        <v>4.4852826885146239E-2</v>
      </c>
    </row>
    <row r="180" spans="1:8" x14ac:dyDescent="0.25">
      <c r="A180" s="428" t="s">
        <v>474</v>
      </c>
      <c r="B180" s="259" t="s">
        <v>123</v>
      </c>
      <c r="C180" s="416">
        <v>89421438.556211919</v>
      </c>
      <c r="D180" s="416">
        <v>1557780.0421590656</v>
      </c>
      <c r="E180" s="417">
        <v>1.7729514892780334E-2</v>
      </c>
      <c r="F180" s="418">
        <v>212434337.3083632</v>
      </c>
      <c r="G180" s="418">
        <v>4850704.9375565052</v>
      </c>
      <c r="H180" s="417">
        <v>2.3367473062094267E-2</v>
      </c>
    </row>
    <row r="181" spans="1:8" x14ac:dyDescent="0.25">
      <c r="A181" s="428" t="s">
        <v>474</v>
      </c>
      <c r="B181" s="255" t="s">
        <v>124</v>
      </c>
      <c r="C181" s="412">
        <v>39989772.352773979</v>
      </c>
      <c r="D181" s="412">
        <v>1367194.6009193882</v>
      </c>
      <c r="E181" s="413">
        <v>3.5398843901705598E-2</v>
      </c>
      <c r="F181" s="414">
        <v>92085200.110588551</v>
      </c>
      <c r="G181" s="414">
        <v>4359184.5438120067</v>
      </c>
      <c r="H181" s="413">
        <v>4.9690898596594986E-2</v>
      </c>
    </row>
    <row r="182" spans="1:8" x14ac:dyDescent="0.25">
      <c r="A182" s="428" t="s">
        <v>474</v>
      </c>
      <c r="B182" s="259" t="s">
        <v>125</v>
      </c>
      <c r="C182" s="416">
        <v>16459937.819542125</v>
      </c>
      <c r="D182" s="416">
        <v>795873.88272546977</v>
      </c>
      <c r="E182" s="417">
        <v>5.0808901568312421E-2</v>
      </c>
      <c r="F182" s="418">
        <v>37503040.910902292</v>
      </c>
      <c r="G182" s="418">
        <v>2116912.246389389</v>
      </c>
      <c r="H182" s="417">
        <v>5.9823222440050117E-2</v>
      </c>
    </row>
    <row r="183" spans="1:8" x14ac:dyDescent="0.25">
      <c r="A183" s="428" t="s">
        <v>474</v>
      </c>
      <c r="B183" s="255" t="s">
        <v>126</v>
      </c>
      <c r="C183" s="412">
        <v>15914543.557298513</v>
      </c>
      <c r="D183" s="412">
        <v>386236.26626925915</v>
      </c>
      <c r="E183" s="413">
        <v>2.4873043727849778E-2</v>
      </c>
      <c r="F183" s="414">
        <v>35664124.259539932</v>
      </c>
      <c r="G183" s="414">
        <v>1593331.9843982235</v>
      </c>
      <c r="H183" s="413">
        <v>4.6765334117596369E-2</v>
      </c>
    </row>
    <row r="184" spans="1:8" x14ac:dyDescent="0.25">
      <c r="A184" s="428" t="s">
        <v>474</v>
      </c>
      <c r="B184" s="259" t="s">
        <v>127</v>
      </c>
      <c r="C184" s="416">
        <v>11351419.340388523</v>
      </c>
      <c r="D184" s="416">
        <v>331031.09227095172</v>
      </c>
      <c r="E184" s="417">
        <v>3.0038060803120634E-2</v>
      </c>
      <c r="F184" s="418">
        <v>25896006.511871204</v>
      </c>
      <c r="G184" s="418">
        <v>1034430.5438560657</v>
      </c>
      <c r="H184" s="417">
        <v>4.1607601432301765E-2</v>
      </c>
    </row>
    <row r="185" spans="1:8" x14ac:dyDescent="0.25">
      <c r="A185" s="428" t="s">
        <v>474</v>
      </c>
      <c r="B185" s="255" t="s">
        <v>128</v>
      </c>
      <c r="C185" s="412">
        <v>28570503.720611077</v>
      </c>
      <c r="D185" s="412">
        <v>1095799.7354895584</v>
      </c>
      <c r="E185" s="413">
        <v>3.9883950563506382E-2</v>
      </c>
      <c r="F185" s="414">
        <v>65854759.941582851</v>
      </c>
      <c r="G185" s="414">
        <v>3167613.9126465395</v>
      </c>
      <c r="H185" s="413">
        <v>5.0530517232103257E-2</v>
      </c>
    </row>
    <row r="186" spans="1:8" x14ac:dyDescent="0.25">
      <c r="A186" s="428" t="s">
        <v>474</v>
      </c>
      <c r="B186" s="259" t="s">
        <v>129</v>
      </c>
      <c r="C186" s="416">
        <v>48261088.569561921</v>
      </c>
      <c r="D186" s="416">
        <v>1590521.8621610627</v>
      </c>
      <c r="E186" s="417">
        <v>3.4079763207778731E-2</v>
      </c>
      <c r="F186" s="418">
        <v>110531429.39122066</v>
      </c>
      <c r="G186" s="418">
        <v>5161615.5929277241</v>
      </c>
      <c r="H186" s="417">
        <v>4.8985714284439076E-2</v>
      </c>
    </row>
    <row r="187" spans="1:8" x14ac:dyDescent="0.25">
      <c r="A187" s="428" t="s">
        <v>474</v>
      </c>
      <c r="B187" s="255" t="s">
        <v>130</v>
      </c>
      <c r="C187" s="412">
        <v>39913442.880817369</v>
      </c>
      <c r="D187" s="412">
        <v>963770.25225672871</v>
      </c>
      <c r="E187" s="413">
        <v>2.4743988516864313E-2</v>
      </c>
      <c r="F187" s="414">
        <v>90670702.030989215</v>
      </c>
      <c r="G187" s="414">
        <v>3344517.0620376021</v>
      </c>
      <c r="H187" s="413">
        <v>3.8299131734962751E-2</v>
      </c>
    </row>
    <row r="188" spans="1:8" x14ac:dyDescent="0.25">
      <c r="A188" s="428" t="s">
        <v>474</v>
      </c>
      <c r="B188" s="259" t="s">
        <v>131</v>
      </c>
      <c r="C188" s="416">
        <v>32321033.55062953</v>
      </c>
      <c r="D188" s="416">
        <v>1238509.5670034662</v>
      </c>
      <c r="E188" s="417">
        <v>3.9845849315708712E-2</v>
      </c>
      <c r="F188" s="418">
        <v>71341564.686023727</v>
      </c>
      <c r="G188" s="418">
        <v>3470684.7794702798</v>
      </c>
      <c r="H188" s="417">
        <v>5.1136581465406332E-2</v>
      </c>
    </row>
    <row r="189" spans="1:8" x14ac:dyDescent="0.25">
      <c r="A189" s="428" t="s">
        <v>474</v>
      </c>
      <c r="B189" s="255" t="s">
        <v>132</v>
      </c>
      <c r="C189" s="412">
        <v>693588868.46842062</v>
      </c>
      <c r="D189" s="412">
        <v>11773690.291179895</v>
      </c>
      <c r="E189" s="413">
        <v>1.7268155165826003E-2</v>
      </c>
      <c r="F189" s="414">
        <v>1596818240.4597919</v>
      </c>
      <c r="G189" s="414">
        <v>43402903.257389307</v>
      </c>
      <c r="H189" s="413">
        <v>2.7940308182842485E-2</v>
      </c>
    </row>
    <row r="190" spans="1:8" x14ac:dyDescent="0.25">
      <c r="A190" s="428" t="s">
        <v>474</v>
      </c>
      <c r="B190" s="259" t="s">
        <v>133</v>
      </c>
      <c r="C190" s="416">
        <v>19026628.734752636</v>
      </c>
      <c r="D190" s="416">
        <v>246968.24068197981</v>
      </c>
      <c r="E190" s="417">
        <v>1.3150836286947553E-2</v>
      </c>
      <c r="F190" s="418">
        <v>40830264.964035578</v>
      </c>
      <c r="G190" s="418">
        <v>1552068.1459142417</v>
      </c>
      <c r="H190" s="417">
        <v>3.9514750463243813E-2</v>
      </c>
    </row>
    <row r="191" spans="1:8" x14ac:dyDescent="0.25">
      <c r="A191" s="428" t="s">
        <v>474</v>
      </c>
      <c r="B191" s="255" t="s">
        <v>134</v>
      </c>
      <c r="C191" s="412">
        <v>68141546.386592939</v>
      </c>
      <c r="D191" s="412">
        <v>1111008.974129349</v>
      </c>
      <c r="E191" s="413">
        <v>1.6574669054089504E-2</v>
      </c>
      <c r="F191" s="414">
        <v>160675880.15052882</v>
      </c>
      <c r="G191" s="414">
        <v>2719592.1420160234</v>
      </c>
      <c r="H191" s="413">
        <v>1.7217371820420695E-2</v>
      </c>
    </row>
    <row r="192" spans="1:8" x14ac:dyDescent="0.25">
      <c r="A192" s="428" t="s">
        <v>474</v>
      </c>
      <c r="B192" s="259" t="s">
        <v>135</v>
      </c>
      <c r="C192" s="416">
        <v>36361152.217284195</v>
      </c>
      <c r="D192" s="416">
        <v>958310.82668622583</v>
      </c>
      <c r="E192" s="417">
        <v>2.7068754626591272E-2</v>
      </c>
      <c r="F192" s="418">
        <v>81324669.20322831</v>
      </c>
      <c r="G192" s="418">
        <v>2499545.1856593788</v>
      </c>
      <c r="H192" s="417">
        <v>3.1710006382004143E-2</v>
      </c>
    </row>
    <row r="193" spans="1:8" x14ac:dyDescent="0.25">
      <c r="A193" s="428" t="s">
        <v>474</v>
      </c>
      <c r="B193" s="255" t="s">
        <v>136</v>
      </c>
      <c r="C193" s="412">
        <v>67559891.813074395</v>
      </c>
      <c r="D193" s="412">
        <v>1463106.8702373356</v>
      </c>
      <c r="E193" s="413">
        <v>2.2135825085935486E-2</v>
      </c>
      <c r="F193" s="414">
        <v>148440413.64529034</v>
      </c>
      <c r="G193" s="414">
        <v>5853863.3153488934</v>
      </c>
      <c r="H193" s="413">
        <v>4.1054807075444427E-2</v>
      </c>
    </row>
    <row r="194" spans="1:8" x14ac:dyDescent="0.25">
      <c r="A194" s="428" t="s">
        <v>474</v>
      </c>
      <c r="B194" s="259" t="s">
        <v>137</v>
      </c>
      <c r="C194" s="416">
        <v>46674198.607002638</v>
      </c>
      <c r="D194" s="416">
        <v>912283.08193454891</v>
      </c>
      <c r="E194" s="417">
        <v>1.9935421659410344E-2</v>
      </c>
      <c r="F194" s="418">
        <v>109444005.50917885</v>
      </c>
      <c r="G194" s="418">
        <v>2030425.5038335025</v>
      </c>
      <c r="H194" s="417">
        <v>1.8902875257788262E-2</v>
      </c>
    </row>
    <row r="195" spans="1:8" x14ac:dyDescent="0.25">
      <c r="A195" s="428" t="s">
        <v>474</v>
      </c>
      <c r="B195" s="255" t="s">
        <v>138</v>
      </c>
      <c r="C195" s="412">
        <v>65067788.559361465</v>
      </c>
      <c r="D195" s="412">
        <v>1177083.3785657138</v>
      </c>
      <c r="E195" s="413">
        <v>1.8423389994441965E-2</v>
      </c>
      <c r="F195" s="414">
        <v>142100277.91122013</v>
      </c>
      <c r="G195" s="414">
        <v>4357115.5734812319</v>
      </c>
      <c r="H195" s="413">
        <v>3.163217323846404E-2</v>
      </c>
    </row>
    <row r="196" spans="1:8" x14ac:dyDescent="0.25">
      <c r="A196" s="428" t="s">
        <v>474</v>
      </c>
      <c r="B196" s="259" t="s">
        <v>139</v>
      </c>
      <c r="C196" s="416">
        <v>173521391.84964693</v>
      </c>
      <c r="D196" s="416">
        <v>2242778.5763825178</v>
      </c>
      <c r="E196" s="417">
        <v>1.3094329370849726E-2</v>
      </c>
      <c r="F196" s="418">
        <v>423807425.58183199</v>
      </c>
      <c r="G196" s="418">
        <v>10081272.177167475</v>
      </c>
      <c r="H196" s="417">
        <v>2.4367016912530081E-2</v>
      </c>
    </row>
    <row r="197" spans="1:8" x14ac:dyDescent="0.25">
      <c r="A197" s="428" t="s">
        <v>474</v>
      </c>
      <c r="B197" s="255" t="s">
        <v>140</v>
      </c>
      <c r="C197" s="412">
        <v>79575876.55934757</v>
      </c>
      <c r="D197" s="412">
        <v>1435007.2903604507</v>
      </c>
      <c r="E197" s="413">
        <v>1.8364363025200982E-2</v>
      </c>
      <c r="F197" s="414">
        <v>184210299.44933316</v>
      </c>
      <c r="G197" s="414">
        <v>5322191.2316459119</v>
      </c>
      <c r="H197" s="413">
        <v>2.9751509391386641E-2</v>
      </c>
    </row>
    <row r="198" spans="1:8" x14ac:dyDescent="0.25">
      <c r="A198" s="428" t="s">
        <v>474</v>
      </c>
      <c r="B198" s="259" t="s">
        <v>141</v>
      </c>
      <c r="C198" s="416">
        <v>34653111.276402086</v>
      </c>
      <c r="D198" s="416">
        <v>711832.16785227507</v>
      </c>
      <c r="E198" s="417">
        <v>2.0972461455436561E-2</v>
      </c>
      <c r="F198" s="418">
        <v>76297248.945010141</v>
      </c>
      <c r="G198" s="418">
        <v>2994394.6631027758</v>
      </c>
      <c r="H198" s="417">
        <v>4.0849632561195552E-2</v>
      </c>
    </row>
    <row r="199" spans="1:8" x14ac:dyDescent="0.25">
      <c r="A199" s="428" t="s">
        <v>474</v>
      </c>
      <c r="B199" s="255" t="s">
        <v>142</v>
      </c>
      <c r="C199" s="412">
        <v>12298157.520724311</v>
      </c>
      <c r="D199" s="412">
        <v>113440.78721825406</v>
      </c>
      <c r="E199" s="413">
        <v>9.3100881784399393E-3</v>
      </c>
      <c r="F199" s="414">
        <v>29348146.264625382</v>
      </c>
      <c r="G199" s="414">
        <v>324770.03590418771</v>
      </c>
      <c r="H199" s="413">
        <v>1.1189946798222567E-2</v>
      </c>
    </row>
    <row r="200" spans="1:8" x14ac:dyDescent="0.25">
      <c r="A200" s="428" t="s">
        <v>474</v>
      </c>
      <c r="B200" s="259" t="s">
        <v>143</v>
      </c>
      <c r="C200" s="416">
        <v>19199965.992417689</v>
      </c>
      <c r="D200" s="416">
        <v>332986.28967164829</v>
      </c>
      <c r="E200" s="417">
        <v>1.7649157147457097E-2</v>
      </c>
      <c r="F200" s="418">
        <v>41508239.197535798</v>
      </c>
      <c r="G200" s="418">
        <v>1177957.7442940846</v>
      </c>
      <c r="H200" s="417">
        <v>2.9207773956643226E-2</v>
      </c>
    </row>
    <row r="201" spans="1:8" x14ac:dyDescent="0.25">
      <c r="A201" s="428" t="s">
        <v>474</v>
      </c>
      <c r="B201" s="255" t="s">
        <v>144</v>
      </c>
      <c r="C201" s="412">
        <v>575605834.53066134</v>
      </c>
      <c r="D201" s="412">
        <v>18701171.909278274</v>
      </c>
      <c r="E201" s="413">
        <v>3.3580562642896099E-2</v>
      </c>
      <c r="F201" s="414">
        <v>1314233408.3659663</v>
      </c>
      <c r="G201" s="414">
        <v>53960862.789217234</v>
      </c>
      <c r="H201" s="413">
        <v>4.2816820043098433E-2</v>
      </c>
    </row>
    <row r="202" spans="1:8" x14ac:dyDescent="0.25">
      <c r="A202" s="428" t="s">
        <v>474</v>
      </c>
      <c r="B202" s="259" t="s">
        <v>145</v>
      </c>
      <c r="C202" s="416">
        <v>64551448.826938622</v>
      </c>
      <c r="D202" s="416">
        <v>2176117.8304649144</v>
      </c>
      <c r="E202" s="417">
        <v>3.488747547628946E-2</v>
      </c>
      <c r="F202" s="418">
        <v>149924621.76905879</v>
      </c>
      <c r="G202" s="418">
        <v>6415210.319731921</v>
      </c>
      <c r="H202" s="417">
        <v>4.4702366590062492E-2</v>
      </c>
    </row>
    <row r="203" spans="1:8" x14ac:dyDescent="0.25">
      <c r="A203" s="428" t="s">
        <v>474</v>
      </c>
      <c r="B203" s="255" t="s">
        <v>146</v>
      </c>
      <c r="C203" s="412">
        <v>48303659.958719872</v>
      </c>
      <c r="D203" s="412">
        <v>2507048.4103164449</v>
      </c>
      <c r="E203" s="413">
        <v>5.4743098354922859E-2</v>
      </c>
      <c r="F203" s="414">
        <v>110146142.55021015</v>
      </c>
      <c r="G203" s="414">
        <v>6753067.121282056</v>
      </c>
      <c r="H203" s="413">
        <v>6.5314500930229918E-2</v>
      </c>
    </row>
    <row r="204" spans="1:8" x14ac:dyDescent="0.25">
      <c r="A204" s="428" t="s">
        <v>474</v>
      </c>
      <c r="B204" s="259" t="s">
        <v>147</v>
      </c>
      <c r="C204" s="416">
        <v>27694268.743725628</v>
      </c>
      <c r="D204" s="416">
        <v>793212.47341779247</v>
      </c>
      <c r="E204" s="417">
        <v>2.9486294718222807E-2</v>
      </c>
      <c r="F204" s="418">
        <v>63622542.188622072</v>
      </c>
      <c r="G204" s="418">
        <v>2337794.0863060951</v>
      </c>
      <c r="H204" s="417">
        <v>3.8146425639265194E-2</v>
      </c>
    </row>
    <row r="205" spans="1:8" x14ac:dyDescent="0.25">
      <c r="A205" s="428" t="s">
        <v>474</v>
      </c>
      <c r="B205" s="255" t="s">
        <v>148</v>
      </c>
      <c r="C205" s="412">
        <v>55859199.535664424</v>
      </c>
      <c r="D205" s="412">
        <v>501270.25654532015</v>
      </c>
      <c r="E205" s="413">
        <v>9.0550759949469106E-3</v>
      </c>
      <c r="F205" s="414">
        <v>134847359.23467845</v>
      </c>
      <c r="G205" s="414">
        <v>2610656.586283803</v>
      </c>
      <c r="H205" s="413">
        <v>1.9742299482658012E-2</v>
      </c>
    </row>
    <row r="206" spans="1:8" x14ac:dyDescent="0.25">
      <c r="A206" s="428" t="s">
        <v>474</v>
      </c>
      <c r="B206" s="259" t="s">
        <v>149</v>
      </c>
      <c r="C206" s="416">
        <v>19821728.070729751</v>
      </c>
      <c r="D206" s="416">
        <v>1052010.4523870759</v>
      </c>
      <c r="E206" s="417">
        <v>5.6048283398733738E-2</v>
      </c>
      <c r="F206" s="418">
        <v>46219829.933841497</v>
      </c>
      <c r="G206" s="418">
        <v>2816738.1483166814</v>
      </c>
      <c r="H206" s="417">
        <v>6.4897177423108826E-2</v>
      </c>
    </row>
    <row r="207" spans="1:8" x14ac:dyDescent="0.25">
      <c r="A207" s="428" t="s">
        <v>474</v>
      </c>
      <c r="B207" s="255" t="s">
        <v>150</v>
      </c>
      <c r="C207" s="412">
        <v>58608263.464725547</v>
      </c>
      <c r="D207" s="412">
        <v>1701279.7001228705</v>
      </c>
      <c r="E207" s="413">
        <v>2.9895798153004582E-2</v>
      </c>
      <c r="F207" s="414">
        <v>131946360.11912149</v>
      </c>
      <c r="G207" s="414">
        <v>4803926.8022461534</v>
      </c>
      <c r="H207" s="413">
        <v>3.7783819901207903E-2</v>
      </c>
    </row>
    <row r="208" spans="1:8" x14ac:dyDescent="0.25">
      <c r="A208" s="428" t="s">
        <v>474</v>
      </c>
      <c r="B208" s="259" t="s">
        <v>151</v>
      </c>
      <c r="C208" s="416">
        <v>76110823.79357402</v>
      </c>
      <c r="D208" s="416">
        <v>2930986.4821131378</v>
      </c>
      <c r="E208" s="417">
        <v>4.0051831075253133E-2</v>
      </c>
      <c r="F208" s="418">
        <v>172288940.28660336</v>
      </c>
      <c r="G208" s="418">
        <v>8604229.829074651</v>
      </c>
      <c r="H208" s="417">
        <v>5.2565873776629808E-2</v>
      </c>
    </row>
    <row r="209" spans="1:8" x14ac:dyDescent="0.25">
      <c r="A209" s="428" t="s">
        <v>474</v>
      </c>
      <c r="B209" s="255" t="s">
        <v>152</v>
      </c>
      <c r="C209" s="412">
        <v>64057434.813333772</v>
      </c>
      <c r="D209" s="412">
        <v>549043.71792026609</v>
      </c>
      <c r="E209" s="413">
        <v>8.645215355800713E-3</v>
      </c>
      <c r="F209" s="414">
        <v>143973822.58030033</v>
      </c>
      <c r="G209" s="414">
        <v>1952057.7834728956</v>
      </c>
      <c r="H209" s="413">
        <v>1.3744779092595121E-2</v>
      </c>
    </row>
    <row r="210" spans="1:8" x14ac:dyDescent="0.25">
      <c r="A210" s="428" t="s">
        <v>474</v>
      </c>
      <c r="B210" s="259" t="s">
        <v>153</v>
      </c>
      <c r="C210" s="416">
        <v>417032415.70283759</v>
      </c>
      <c r="D210" s="416">
        <v>-4118234.9467232823</v>
      </c>
      <c r="E210" s="417">
        <v>-9.7785316023411839E-3</v>
      </c>
      <c r="F210" s="418">
        <v>1007794644.8382002</v>
      </c>
      <c r="G210" s="418">
        <v>21329708.41935575</v>
      </c>
      <c r="H210" s="417">
        <v>2.1622368552488867E-2</v>
      </c>
    </row>
    <row r="211" spans="1:8" x14ac:dyDescent="0.25">
      <c r="A211" s="428" t="s">
        <v>474</v>
      </c>
      <c r="B211" s="255" t="s">
        <v>154</v>
      </c>
      <c r="C211" s="412">
        <v>186854036.75434685</v>
      </c>
      <c r="D211" s="412">
        <v>-3915755.218287468</v>
      </c>
      <c r="E211" s="413">
        <v>-2.0526075841447569E-2</v>
      </c>
      <c r="F211" s="414">
        <v>438773930.48043066</v>
      </c>
      <c r="G211" s="414">
        <v>9130656.3065820932</v>
      </c>
      <c r="H211" s="413">
        <v>2.1251714749030409E-2</v>
      </c>
    </row>
    <row r="212" spans="1:8" x14ac:dyDescent="0.25">
      <c r="A212" s="428" t="s">
        <v>474</v>
      </c>
      <c r="B212" s="259" t="s">
        <v>155</v>
      </c>
      <c r="C212" s="416">
        <v>36361930.608930044</v>
      </c>
      <c r="D212" s="416">
        <v>547804.47494964302</v>
      </c>
      <c r="E212" s="417">
        <v>1.5295765500470687E-2</v>
      </c>
      <c r="F212" s="418">
        <v>89190612.348344028</v>
      </c>
      <c r="G212" s="418">
        <v>2323738.9208236039</v>
      </c>
      <c r="H212" s="417">
        <v>2.6750576245413903E-2</v>
      </c>
    </row>
    <row r="213" spans="1:8" x14ac:dyDescent="0.25">
      <c r="A213" s="428" t="s">
        <v>474</v>
      </c>
      <c r="B213" s="255" t="s">
        <v>156</v>
      </c>
      <c r="C213" s="412">
        <v>41412662.490309611</v>
      </c>
      <c r="D213" s="412">
        <v>-1273941.7600897327</v>
      </c>
      <c r="E213" s="413">
        <v>-2.9844064255305919E-2</v>
      </c>
      <c r="F213" s="414">
        <v>98269282.444676116</v>
      </c>
      <c r="G213" s="414">
        <v>1453793.4646134526</v>
      </c>
      <c r="H213" s="413">
        <v>1.5016124794998805E-2</v>
      </c>
    </row>
    <row r="214" spans="1:8" x14ac:dyDescent="0.25">
      <c r="A214" s="428" t="s">
        <v>474</v>
      </c>
      <c r="B214" s="259" t="s">
        <v>157</v>
      </c>
      <c r="C214" s="416">
        <v>50559718.686720736</v>
      </c>
      <c r="D214" s="416">
        <v>-58766.930820085108</v>
      </c>
      <c r="E214" s="417">
        <v>-1.1609776567420777E-3</v>
      </c>
      <c r="F214" s="418">
        <v>133936576.54732832</v>
      </c>
      <c r="G214" s="418">
        <v>1602032.5635247976</v>
      </c>
      <c r="H214" s="417">
        <v>1.210592877186225E-2</v>
      </c>
    </row>
    <row r="215" spans="1:8" x14ac:dyDescent="0.25">
      <c r="A215" s="428" t="s">
        <v>474</v>
      </c>
      <c r="B215" s="255" t="s">
        <v>158</v>
      </c>
      <c r="C215" s="412">
        <v>520651854.80872792</v>
      </c>
      <c r="D215" s="412">
        <v>1521494.9321827888</v>
      </c>
      <c r="E215" s="413">
        <v>2.9308533073361706E-3</v>
      </c>
      <c r="F215" s="414">
        <v>1175581551.4736085</v>
      </c>
      <c r="G215" s="414">
        <v>18318020.120669603</v>
      </c>
      <c r="H215" s="413">
        <v>1.5828737037323116E-2</v>
      </c>
    </row>
    <row r="216" spans="1:8" x14ac:dyDescent="0.25">
      <c r="A216" s="428" t="s">
        <v>474</v>
      </c>
      <c r="B216" s="259" t="s">
        <v>159</v>
      </c>
      <c r="C216" s="416">
        <v>11733617.245964905</v>
      </c>
      <c r="D216" s="416">
        <v>423281.49054756761</v>
      </c>
      <c r="E216" s="417">
        <v>3.742430814618633E-2</v>
      </c>
      <c r="F216" s="418">
        <v>26573913.200818501</v>
      </c>
      <c r="G216" s="418">
        <v>943320.61397854239</v>
      </c>
      <c r="H216" s="417">
        <v>3.6804479287103599E-2</v>
      </c>
    </row>
    <row r="217" spans="1:8" x14ac:dyDescent="0.25">
      <c r="A217" s="428" t="s">
        <v>474</v>
      </c>
      <c r="B217" s="255" t="s">
        <v>160</v>
      </c>
      <c r="C217" s="412">
        <v>60905830.9373523</v>
      </c>
      <c r="D217" s="412">
        <v>-1078507.8126924187</v>
      </c>
      <c r="E217" s="413">
        <v>-1.7399682475303338E-2</v>
      </c>
      <c r="F217" s="414">
        <v>138722536.80607659</v>
      </c>
      <c r="G217" s="414">
        <v>2270732.3595730364</v>
      </c>
      <c r="H217" s="413">
        <v>1.6641277620211212E-2</v>
      </c>
    </row>
    <row r="218" spans="1:8" x14ac:dyDescent="0.25">
      <c r="A218" s="428" t="s">
        <v>474</v>
      </c>
      <c r="B218" s="259" t="s">
        <v>161</v>
      </c>
      <c r="C218" s="416">
        <v>28584516.422736201</v>
      </c>
      <c r="D218" s="416">
        <v>-297020.6661597155</v>
      </c>
      <c r="E218" s="417">
        <v>-1.0284101751423439E-2</v>
      </c>
      <c r="F218" s="418">
        <v>63106810.548687965</v>
      </c>
      <c r="G218" s="418">
        <v>1215759.964697361</v>
      </c>
      <c r="H218" s="417">
        <v>1.9643550290804765E-2</v>
      </c>
    </row>
    <row r="219" spans="1:8" x14ac:dyDescent="0.25">
      <c r="A219" s="428" t="s">
        <v>474</v>
      </c>
      <c r="B219" s="255" t="s">
        <v>162</v>
      </c>
      <c r="C219" s="412">
        <v>78082483.317696989</v>
      </c>
      <c r="D219" s="412">
        <v>-1581187.1783970147</v>
      </c>
      <c r="E219" s="413">
        <v>-1.9848284275007667E-2</v>
      </c>
      <c r="F219" s="414">
        <v>173164713.75432622</v>
      </c>
      <c r="G219" s="414">
        <v>3673669.3545434475</v>
      </c>
      <c r="H219" s="413">
        <v>2.1674710705530089E-2</v>
      </c>
    </row>
    <row r="220" spans="1:8" x14ac:dyDescent="0.25">
      <c r="A220" s="428" t="s">
        <v>474</v>
      </c>
      <c r="B220" s="259" t="s">
        <v>163</v>
      </c>
      <c r="C220" s="416">
        <v>50093439.724261671</v>
      </c>
      <c r="D220" s="416">
        <v>201705.65148372948</v>
      </c>
      <c r="E220" s="417">
        <v>4.0428671248327018E-3</v>
      </c>
      <c r="F220" s="418">
        <v>114278740.37783764</v>
      </c>
      <c r="G220" s="418">
        <v>-495261.42681615055</v>
      </c>
      <c r="H220" s="417">
        <v>-4.315101146852832E-3</v>
      </c>
    </row>
    <row r="221" spans="1:8" x14ac:dyDescent="0.25">
      <c r="A221" s="428" t="s">
        <v>474</v>
      </c>
      <c r="B221" s="255" t="s">
        <v>164</v>
      </c>
      <c r="C221" s="412">
        <v>25061912.239536896</v>
      </c>
      <c r="D221" s="412">
        <v>744890.04727883637</v>
      </c>
      <c r="E221" s="413">
        <v>3.0632453323828072E-2</v>
      </c>
      <c r="F221" s="414">
        <v>58505506.744657509</v>
      </c>
      <c r="G221" s="414">
        <v>869822.24301174283</v>
      </c>
      <c r="H221" s="413">
        <v>1.5091730939482559E-2</v>
      </c>
    </row>
    <row r="222" spans="1:8" x14ac:dyDescent="0.25">
      <c r="A222" s="428" t="s">
        <v>474</v>
      </c>
      <c r="B222" s="259" t="s">
        <v>165</v>
      </c>
      <c r="C222" s="416">
        <v>49629588.215094864</v>
      </c>
      <c r="D222" s="416">
        <v>-114689.88705552369</v>
      </c>
      <c r="E222" s="417">
        <v>-2.3055895357453338E-3</v>
      </c>
      <c r="F222" s="418">
        <v>116205941.90324634</v>
      </c>
      <c r="G222" s="418">
        <v>-924269.63224203885</v>
      </c>
      <c r="H222" s="417">
        <v>-7.8909584480857994E-3</v>
      </c>
    </row>
    <row r="223" spans="1:8" x14ac:dyDescent="0.25">
      <c r="A223" s="428" t="s">
        <v>474</v>
      </c>
      <c r="B223" s="255" t="s">
        <v>166</v>
      </c>
      <c r="C223" s="412">
        <v>12723980.817197435</v>
      </c>
      <c r="D223" s="412">
        <v>191795.56197292544</v>
      </c>
      <c r="E223" s="413">
        <v>1.5304239290028712E-2</v>
      </c>
      <c r="F223" s="414">
        <v>27712320.596697006</v>
      </c>
      <c r="G223" s="414">
        <v>204481.22322108597</v>
      </c>
      <c r="H223" s="413">
        <v>7.4335617728760748E-3</v>
      </c>
    </row>
    <row r="224" spans="1:8" x14ac:dyDescent="0.25">
      <c r="A224" s="428" t="s">
        <v>474</v>
      </c>
      <c r="B224" s="259" t="s">
        <v>167</v>
      </c>
      <c r="C224" s="416">
        <v>55184400.899969429</v>
      </c>
      <c r="D224" s="416">
        <v>1981391.1673338041</v>
      </c>
      <c r="E224" s="417">
        <v>3.7242087943727464E-2</v>
      </c>
      <c r="F224" s="418">
        <v>120590983.12059216</v>
      </c>
      <c r="G224" s="418">
        <v>5436108.4077672213</v>
      </c>
      <c r="H224" s="417">
        <v>4.7206932588167674E-2</v>
      </c>
    </row>
  </sheetData>
  <mergeCells count="3">
    <mergeCell ref="A153:A224"/>
    <mergeCell ref="A9:A80"/>
    <mergeCell ref="A81:A152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8:Q208"/>
  <sheetViews>
    <sheetView topLeftCell="A152" zoomScale="68" workbookViewId="0">
      <selection activeCell="C21" sqref="C21:C23"/>
    </sheetView>
  </sheetViews>
  <sheetFormatPr defaultRowHeight="12.5" x14ac:dyDescent="0.25"/>
  <cols>
    <col min="1" max="1" width="34.1796875" customWidth="1"/>
    <col min="2" max="2" width="41.81640625" customWidth="1"/>
    <col min="3" max="3" width="40.1796875" customWidth="1"/>
    <col min="4" max="4" width="13.81640625" customWidth="1"/>
    <col min="5" max="5" width="11.54296875" customWidth="1"/>
    <col min="6" max="6" width="10.81640625" customWidth="1"/>
    <col min="7" max="7" width="14" customWidth="1"/>
    <col min="8" max="8" width="19.453125" customWidth="1"/>
    <col min="9" max="9" width="7.81640625" customWidth="1"/>
    <col min="10" max="11" width="10.81640625" customWidth="1"/>
    <col min="12" max="12" width="14.81640625" customWidth="1"/>
    <col min="13" max="13" width="13.1796875" customWidth="1"/>
    <col min="14" max="14" width="12" customWidth="1"/>
    <col min="15" max="15" width="13.81640625" customWidth="1"/>
    <col min="16" max="16" width="11" customWidth="1"/>
    <col min="17" max="17" width="10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9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29" t="s">
        <v>465</v>
      </c>
      <c r="C9" s="255" t="s">
        <v>20</v>
      </c>
      <c r="D9" s="412">
        <v>382292357.03057981</v>
      </c>
      <c r="E9" s="412">
        <v>260386.8993614316</v>
      </c>
      <c r="F9" s="413">
        <v>6.815840550517153E-4</v>
      </c>
      <c r="G9" s="422">
        <v>100.00000000000003</v>
      </c>
      <c r="H9" s="422">
        <v>4.2632564145606011E-14</v>
      </c>
      <c r="I9" s="423">
        <v>2.3999861887448728</v>
      </c>
      <c r="J9" s="423">
        <v>8.0523295480796619E-3</v>
      </c>
      <c r="K9" s="413">
        <v>3.3664515919280555E-3</v>
      </c>
      <c r="L9" s="414">
        <v>917496376.93611562</v>
      </c>
      <c r="M9" s="414">
        <v>3701172.2835963964</v>
      </c>
      <c r="N9" s="413">
        <v>4.0503301667071103E-3</v>
      </c>
      <c r="O9" s="412">
        <v>209938496.1722171</v>
      </c>
      <c r="P9" s="412">
        <v>3007577.7188441753</v>
      </c>
      <c r="Q9" s="413">
        <v>1.4534211423421789E-2</v>
      </c>
    </row>
    <row r="10" spans="1:17" x14ac:dyDescent="0.25">
      <c r="A10" s="430" t="s">
        <v>178</v>
      </c>
      <c r="B10" s="430" t="s">
        <v>179</v>
      </c>
      <c r="C10" s="259" t="s">
        <v>180</v>
      </c>
      <c r="D10" s="416">
        <v>456332.5116983772</v>
      </c>
      <c r="E10" s="416">
        <v>80328.062816927501</v>
      </c>
      <c r="F10" s="417">
        <v>0.21363593717013202</v>
      </c>
      <c r="G10" s="424">
        <v>0.11936741692742628</v>
      </c>
      <c r="H10" s="424">
        <v>2.0945170026911222E-2</v>
      </c>
      <c r="I10" s="425">
        <v>4.5925954667473459</v>
      </c>
      <c r="J10" s="425">
        <v>0.2946709222821946</v>
      </c>
      <c r="K10" s="417">
        <v>6.8561213495865247E-2</v>
      </c>
      <c r="L10" s="418">
        <v>2095750.6245553973</v>
      </c>
      <c r="M10" s="418">
        <v>479711.87487972225</v>
      </c>
      <c r="N10" s="417">
        <v>0.29684428976470784</v>
      </c>
      <c r="O10" s="416">
        <v>507615.19995621266</v>
      </c>
      <c r="P10" s="416">
        <v>103817.84478144924</v>
      </c>
      <c r="Q10" s="417">
        <v>0.25710382559716594</v>
      </c>
    </row>
    <row r="11" spans="1:17" x14ac:dyDescent="0.25">
      <c r="A11" s="430" t="s">
        <v>178</v>
      </c>
      <c r="B11" s="430" t="s">
        <v>179</v>
      </c>
      <c r="C11" s="255" t="s">
        <v>181</v>
      </c>
      <c r="D11" s="412">
        <v>17808543.749090593</v>
      </c>
      <c r="E11" s="412">
        <v>-362114.96887915954</v>
      </c>
      <c r="F11" s="413">
        <v>-1.992855484765934E-2</v>
      </c>
      <c r="G11" s="422">
        <v>4.6583572550120529</v>
      </c>
      <c r="H11" s="422">
        <v>-9.7961623674615694E-2</v>
      </c>
      <c r="I11" s="423">
        <v>2.6181623996955432</v>
      </c>
      <c r="J11" s="423">
        <v>-4.7879954951350445E-2</v>
      </c>
      <c r="K11" s="413">
        <v>-1.7959187658026517E-2</v>
      </c>
      <c r="L11" s="414">
        <v>46625659.637202092</v>
      </c>
      <c r="M11" s="414">
        <v>-1818086.1167390943</v>
      </c>
      <c r="N11" s="413">
        <v>-3.7529841849423505E-2</v>
      </c>
      <c r="O11" s="412">
        <v>9603528.7231325712</v>
      </c>
      <c r="P11" s="412">
        <v>-202871.76620379463</v>
      </c>
      <c r="Q11" s="413">
        <v>-2.0687689272368651E-2</v>
      </c>
    </row>
    <row r="12" spans="1:17" x14ac:dyDescent="0.25">
      <c r="A12" s="430" t="s">
        <v>178</v>
      </c>
      <c r="B12" s="430" t="s">
        <v>179</v>
      </c>
      <c r="C12" s="259" t="s">
        <v>182</v>
      </c>
      <c r="D12" s="416">
        <v>346910.50280829397</v>
      </c>
      <c r="E12" s="416">
        <v>52772.691061376303</v>
      </c>
      <c r="F12" s="417">
        <v>0.17941484893748727</v>
      </c>
      <c r="G12" s="424">
        <v>9.0744817788900867E-2</v>
      </c>
      <c r="H12" s="424">
        <v>1.3751834283910774E-2</v>
      </c>
      <c r="I12" s="425">
        <v>2.9804795604407035</v>
      </c>
      <c r="J12" s="425">
        <v>-1.9043279990247797E-2</v>
      </c>
      <c r="K12" s="417">
        <v>-6.3487697888347421E-3</v>
      </c>
      <c r="L12" s="418">
        <v>1033959.6629223274</v>
      </c>
      <c r="M12" s="418">
        <v>151686.57835306844</v>
      </c>
      <c r="N12" s="417">
        <v>0.17192701557604975</v>
      </c>
      <c r="O12" s="416">
        <v>185786.48314538758</v>
      </c>
      <c r="P12" s="416">
        <v>25303.692705798312</v>
      </c>
      <c r="Q12" s="417">
        <v>0.15767231262920625</v>
      </c>
    </row>
    <row r="13" spans="1:17" x14ac:dyDescent="0.25">
      <c r="A13" s="430" t="s">
        <v>178</v>
      </c>
      <c r="B13" s="430" t="s">
        <v>179</v>
      </c>
      <c r="C13" s="255" t="s">
        <v>183</v>
      </c>
      <c r="D13" s="412">
        <v>162631456.74567205</v>
      </c>
      <c r="E13" s="412">
        <v>-8018064.1532908976</v>
      </c>
      <c r="F13" s="413">
        <v>-4.6985564981680675E-2</v>
      </c>
      <c r="G13" s="422">
        <v>42.541121671617162</v>
      </c>
      <c r="H13" s="422">
        <v>-2.1277893727514865</v>
      </c>
      <c r="I13" s="423">
        <v>1.9175657608976249</v>
      </c>
      <c r="J13" s="423">
        <v>2.2681594981070141E-2</v>
      </c>
      <c r="K13" s="413">
        <v>1.1969911084300535E-2</v>
      </c>
      <c r="L13" s="414">
        <v>311856513.10040379</v>
      </c>
      <c r="M13" s="414">
        <v>-11504561.972287297</v>
      </c>
      <c r="N13" s="413">
        <v>-3.5578066932456506E-2</v>
      </c>
      <c r="O13" s="412">
        <v>70486333.857745484</v>
      </c>
      <c r="P13" s="412">
        <v>-2861888.5827817619</v>
      </c>
      <c r="Q13" s="413">
        <v>-3.9017831483268185E-2</v>
      </c>
    </row>
    <row r="14" spans="1:17" x14ac:dyDescent="0.25">
      <c r="A14" s="430" t="s">
        <v>178</v>
      </c>
      <c r="B14" s="430" t="s">
        <v>179</v>
      </c>
      <c r="C14" s="259" t="s">
        <v>184</v>
      </c>
      <c r="D14" s="416">
        <v>33420268.555890374</v>
      </c>
      <c r="E14" s="416">
        <v>7734790.6086405627</v>
      </c>
      <c r="F14" s="417">
        <v>0.3011347744638227</v>
      </c>
      <c r="G14" s="424">
        <v>8.7420708108001932</v>
      </c>
      <c r="H14" s="424">
        <v>2.0186863939338515</v>
      </c>
      <c r="I14" s="425">
        <v>2.9275901760053133</v>
      </c>
      <c r="J14" s="425">
        <v>-2.4610829347583962E-2</v>
      </c>
      <c r="K14" s="417">
        <v>-8.3364341733370758E-3</v>
      </c>
      <c r="L14" s="418">
        <v>97840849.903683946</v>
      </c>
      <c r="M14" s="418">
        <v>22012156.084843382</v>
      </c>
      <c r="N14" s="417">
        <v>0.29028795006586533</v>
      </c>
      <c r="O14" s="416">
        <v>18473848.840672031</v>
      </c>
      <c r="P14" s="416">
        <v>4393839.3546537831</v>
      </c>
      <c r="Q14" s="417">
        <v>0.31206224392227577</v>
      </c>
    </row>
    <row r="15" spans="1:17" x14ac:dyDescent="0.25">
      <c r="A15" s="430" t="s">
        <v>178</v>
      </c>
      <c r="B15" s="430" t="s">
        <v>179</v>
      </c>
      <c r="C15" s="255" t="s">
        <v>185</v>
      </c>
      <c r="D15" s="412">
        <v>76503412.655418202</v>
      </c>
      <c r="E15" s="412">
        <v>-765552.64378628135</v>
      </c>
      <c r="F15" s="413">
        <v>-9.9076342076262151E-3</v>
      </c>
      <c r="G15" s="422">
        <v>20.011755727907122</v>
      </c>
      <c r="H15" s="422">
        <v>-0.2140293739691792</v>
      </c>
      <c r="I15" s="423">
        <v>1.7293648246871045</v>
      </c>
      <c r="J15" s="423">
        <v>-2.2317572271138175E-2</v>
      </c>
      <c r="K15" s="413">
        <v>-1.2740649965936827E-2</v>
      </c>
      <c r="L15" s="414">
        <v>132302310.81480251</v>
      </c>
      <c r="M15" s="414">
        <v>-3048375.5309912711</v>
      </c>
      <c r="N15" s="413">
        <v>-2.2522054474133104E-2</v>
      </c>
      <c r="O15" s="412">
        <v>36690600.07280755</v>
      </c>
      <c r="P15" s="412">
        <v>-438264.18844485283</v>
      </c>
      <c r="Q15" s="413">
        <v>-1.1803867345929682E-2</v>
      </c>
    </row>
    <row r="16" spans="1:17" x14ac:dyDescent="0.25">
      <c r="A16" s="430" t="s">
        <v>178</v>
      </c>
      <c r="B16" s="430" t="s">
        <v>179</v>
      </c>
      <c r="C16" s="259" t="s">
        <v>186</v>
      </c>
      <c r="D16" s="416">
        <v>4675899.8139582044</v>
      </c>
      <c r="E16" s="416">
        <v>116916.04257823341</v>
      </c>
      <c r="F16" s="417">
        <v>2.5645198237422936E-2</v>
      </c>
      <c r="G16" s="424">
        <v>1.223121448275299</v>
      </c>
      <c r="H16" s="424">
        <v>2.9770072521569713E-2</v>
      </c>
      <c r="I16" s="425">
        <v>3.0713399329656736</v>
      </c>
      <c r="J16" s="425">
        <v>-0.20421724665668073</v>
      </c>
      <c r="K16" s="417">
        <v>-6.2345804227488817E-2</v>
      </c>
      <c r="L16" s="418">
        <v>14361277.821156597</v>
      </c>
      <c r="M16" s="418">
        <v>-571934.20296886563</v>
      </c>
      <c r="N16" s="417">
        <v>-3.8299476498751442E-2</v>
      </c>
      <c r="O16" s="416">
        <v>3237842.6424958999</v>
      </c>
      <c r="P16" s="416">
        <v>42892.93387526134</v>
      </c>
      <c r="Q16" s="417">
        <v>1.3425229749165468E-2</v>
      </c>
    </row>
    <row r="17" spans="1:17" x14ac:dyDescent="0.25">
      <c r="A17" s="430" t="s">
        <v>178</v>
      </c>
      <c r="B17" s="430" t="s">
        <v>179</v>
      </c>
      <c r="C17" s="255" t="s">
        <v>187</v>
      </c>
      <c r="D17" s="412">
        <v>128249.71504789453</v>
      </c>
      <c r="E17" s="412">
        <v>-45517.976040455382</v>
      </c>
      <c r="F17" s="413">
        <v>-0.26194729155555369</v>
      </c>
      <c r="G17" s="422">
        <v>3.3547548803764274E-2</v>
      </c>
      <c r="H17" s="422">
        <v>-1.193756884978317E-2</v>
      </c>
      <c r="I17" s="423">
        <v>10.860422787419115</v>
      </c>
      <c r="J17" s="423">
        <v>-8.5251088513686568E-2</v>
      </c>
      <c r="K17" s="413">
        <v>-7.7885646402397844E-3</v>
      </c>
      <c r="L17" s="414">
        <v>1392846.1277861618</v>
      </c>
      <c r="M17" s="414">
        <v>-509158.34904075088</v>
      </c>
      <c r="N17" s="413">
        <v>-0.26769566278317736</v>
      </c>
      <c r="O17" s="412">
        <v>310864.35724556446</v>
      </c>
      <c r="P17" s="412">
        <v>-117067.58965961478</v>
      </c>
      <c r="Q17" s="413">
        <v>-0.27356590342518761</v>
      </c>
    </row>
    <row r="18" spans="1:17" x14ac:dyDescent="0.25">
      <c r="A18" s="430" t="s">
        <v>178</v>
      </c>
      <c r="B18" s="430" t="s">
        <v>179</v>
      </c>
      <c r="C18" s="259" t="s">
        <v>188</v>
      </c>
      <c r="D18" s="416">
        <v>751131.1373835298</v>
      </c>
      <c r="E18" s="416">
        <v>176464.09396811703</v>
      </c>
      <c r="F18" s="417">
        <v>0.30707188795678936</v>
      </c>
      <c r="G18" s="424">
        <v>0.19648081463565498</v>
      </c>
      <c r="H18" s="424">
        <v>4.6057005021493874E-2</v>
      </c>
      <c r="I18" s="425">
        <v>4.2011875354663788</v>
      </c>
      <c r="J18" s="425">
        <v>0.28354706704685251</v>
      </c>
      <c r="K18" s="417">
        <v>7.2377000731065663E-2</v>
      </c>
      <c r="L18" s="418">
        <v>3155642.7718763696</v>
      </c>
      <c r="M18" s="418">
        <v>904303.90672514774</v>
      </c>
      <c r="N18" s="417">
        <v>0.40167383094699333</v>
      </c>
      <c r="O18" s="416">
        <v>740825.92267502169</v>
      </c>
      <c r="P18" s="416">
        <v>168452.19541037898</v>
      </c>
      <c r="Q18" s="417">
        <v>0.29430455554870955</v>
      </c>
    </row>
    <row r="19" spans="1:17" x14ac:dyDescent="0.25">
      <c r="A19" s="430" t="s">
        <v>178</v>
      </c>
      <c r="B19" s="430" t="s">
        <v>179</v>
      </c>
      <c r="C19" s="255" t="s">
        <v>189</v>
      </c>
      <c r="D19" s="412">
        <v>17796276.402642727</v>
      </c>
      <c r="E19" s="412">
        <v>129893.69362964481</v>
      </c>
      <c r="F19" s="413">
        <v>7.3525914030706067E-3</v>
      </c>
      <c r="G19" s="422">
        <v>4.6551483636433755</v>
      </c>
      <c r="H19" s="422">
        <v>3.082786425032058E-2</v>
      </c>
      <c r="I19" s="423">
        <v>5.2513672950326269</v>
      </c>
      <c r="J19" s="423">
        <v>-0.40305430882836557</v>
      </c>
      <c r="K19" s="413">
        <v>-7.1281262181289981E-2</v>
      </c>
      <c r="L19" s="414">
        <v>93454783.874198899</v>
      </c>
      <c r="M19" s="414">
        <v>-6438392.177720964</v>
      </c>
      <c r="N19" s="413">
        <v>-6.4452772773733666E-2</v>
      </c>
      <c r="O19" s="412">
        <v>27113785.224541742</v>
      </c>
      <c r="P19" s="412">
        <v>-304126.60927609727</v>
      </c>
      <c r="Q19" s="413">
        <v>-1.109226009330809E-2</v>
      </c>
    </row>
    <row r="20" spans="1:17" x14ac:dyDescent="0.25">
      <c r="A20" s="430" t="s">
        <v>178</v>
      </c>
      <c r="B20" s="430" t="s">
        <v>179</v>
      </c>
      <c r="C20" s="259" t="s">
        <v>190</v>
      </c>
      <c r="D20" s="416">
        <v>67683224.951377809</v>
      </c>
      <c r="E20" s="416">
        <v>1069821.1590676531</v>
      </c>
      <c r="F20" s="417">
        <v>1.6060148531115193E-2</v>
      </c>
      <c r="G20" s="424">
        <v>17.704571830078148</v>
      </c>
      <c r="H20" s="424">
        <v>0.26796730469506969</v>
      </c>
      <c r="I20" s="425">
        <v>3.1454353560994308</v>
      </c>
      <c r="J20" s="425">
        <v>2.9302671589208629E-3</v>
      </c>
      <c r="K20" s="417">
        <v>9.3246218414519649E-4</v>
      </c>
      <c r="L20" s="418">
        <v>212893208.77689493</v>
      </c>
      <c r="M20" s="418">
        <v>3560248.3679111898</v>
      </c>
      <c r="N20" s="417">
        <v>1.7007586196437309E-2</v>
      </c>
      <c r="O20" s="416">
        <v>42481728.885861024</v>
      </c>
      <c r="P20" s="416">
        <v>2091754.4718450233</v>
      </c>
      <c r="Q20" s="417">
        <v>5.1788952634719901E-2</v>
      </c>
    </row>
    <row r="21" spans="1:17" x14ac:dyDescent="0.25">
      <c r="A21" s="430" t="s">
        <v>178</v>
      </c>
      <c r="B21" s="429" t="s">
        <v>466</v>
      </c>
      <c r="C21" s="255" t="s">
        <v>20</v>
      </c>
      <c r="D21" s="412">
        <v>4299320991.7627659</v>
      </c>
      <c r="E21" s="412">
        <v>84316461.702232361</v>
      </c>
      <c r="F21" s="413">
        <v>2.0003884005557984E-2</v>
      </c>
      <c r="G21" s="422">
        <v>100.00000000000001</v>
      </c>
      <c r="H21" s="422">
        <v>5.6843418860808015E-14</v>
      </c>
      <c r="I21" s="423">
        <v>2.3011873152239031</v>
      </c>
      <c r="J21" s="423">
        <v>4.1614839773544521E-2</v>
      </c>
      <c r="K21" s="413">
        <v>1.8417129888807931E-2</v>
      </c>
      <c r="L21" s="414">
        <v>9893542930.3203278</v>
      </c>
      <c r="M21" s="414">
        <v>369434710.29697227</v>
      </c>
      <c r="N21" s="413">
        <v>3.878942802437689E-2</v>
      </c>
      <c r="O21" s="412">
        <v>2210467996.2053547</v>
      </c>
      <c r="P21" s="412">
        <v>56264371.587702274</v>
      </c>
      <c r="Q21" s="413">
        <v>2.611840911635667E-2</v>
      </c>
    </row>
    <row r="22" spans="1:17" x14ac:dyDescent="0.25">
      <c r="A22" s="430" t="s">
        <v>178</v>
      </c>
      <c r="B22" s="430" t="s">
        <v>191</v>
      </c>
      <c r="C22" s="259" t="s">
        <v>180</v>
      </c>
      <c r="D22" s="416">
        <v>5285666.2037741384</v>
      </c>
      <c r="E22" s="416">
        <v>531732.75317252334</v>
      </c>
      <c r="F22" s="417">
        <v>0.11185111417687853</v>
      </c>
      <c r="G22" s="424">
        <v>0.12294188347185867</v>
      </c>
      <c r="H22" s="424">
        <v>1.0155920450999473E-2</v>
      </c>
      <c r="I22" s="425">
        <v>4.405047685758964</v>
      </c>
      <c r="J22" s="425">
        <v>0.14606620322478925</v>
      </c>
      <c r="K22" s="417">
        <v>3.4296040925230108E-2</v>
      </c>
      <c r="L22" s="418">
        <v>23283611.678629637</v>
      </c>
      <c r="M22" s="418">
        <v>3036697.1433175653</v>
      </c>
      <c r="N22" s="417">
        <v>0.14998320549145144</v>
      </c>
      <c r="O22" s="416">
        <v>5772977.4968127115</v>
      </c>
      <c r="P22" s="416">
        <v>624045.28535434417</v>
      </c>
      <c r="Q22" s="417">
        <v>0.12119897091781512</v>
      </c>
    </row>
    <row r="23" spans="1:17" x14ac:dyDescent="0.25">
      <c r="A23" s="430" t="s">
        <v>178</v>
      </c>
      <c r="B23" s="430" t="s">
        <v>191</v>
      </c>
      <c r="C23" s="255" t="s">
        <v>181</v>
      </c>
      <c r="D23" s="412">
        <v>229978405.57173932</v>
      </c>
      <c r="E23" s="412">
        <v>2513331.0365780592</v>
      </c>
      <c r="F23" s="413">
        <v>1.1049305225051381E-2</v>
      </c>
      <c r="G23" s="422">
        <v>5.3491796963372531</v>
      </c>
      <c r="H23" s="422">
        <v>-4.7376177160098898E-2</v>
      </c>
      <c r="I23" s="423">
        <v>2.6068312020133289</v>
      </c>
      <c r="J23" s="423">
        <v>-3.1194729636086382E-2</v>
      </c>
      <c r="K23" s="413">
        <v>-1.1825027670058573E-2</v>
      </c>
      <c r="L23" s="414">
        <v>599514883.43368602</v>
      </c>
      <c r="M23" s="414">
        <v>-543881.73463642597</v>
      </c>
      <c r="N23" s="413">
        <v>-9.0638078502838261E-4</v>
      </c>
      <c r="O23" s="412">
        <v>123372546.99089693</v>
      </c>
      <c r="P23" s="412">
        <v>2024379.9698023498</v>
      </c>
      <c r="Q23" s="413">
        <v>1.6682410781288862E-2</v>
      </c>
    </row>
    <row r="24" spans="1:17" x14ac:dyDescent="0.25">
      <c r="A24" s="430" t="s">
        <v>178</v>
      </c>
      <c r="B24" s="430" t="s">
        <v>191</v>
      </c>
      <c r="C24" s="259" t="s">
        <v>182</v>
      </c>
      <c r="D24" s="416">
        <v>4165763.5164648513</v>
      </c>
      <c r="E24" s="416">
        <v>893468.33594237128</v>
      </c>
      <c r="F24" s="417">
        <v>0.27304026276740512</v>
      </c>
      <c r="G24" s="424">
        <v>9.6893521661820498E-2</v>
      </c>
      <c r="H24" s="424">
        <v>1.9259081243425888E-2</v>
      </c>
      <c r="I24" s="425">
        <v>2.9636172654685522</v>
      </c>
      <c r="J24" s="425">
        <v>-4.5649198021463278E-2</v>
      </c>
      <c r="K24" s="417">
        <v>-1.5169543333999521E-2</v>
      </c>
      <c r="L24" s="418">
        <v>12345728.681254223</v>
      </c>
      <c r="M24" s="418">
        <v>2498520.5358679183</v>
      </c>
      <c r="N24" s="417">
        <v>0.2537288233354289</v>
      </c>
      <c r="O24" s="416">
        <v>2240363.0348548326</v>
      </c>
      <c r="P24" s="416">
        <v>466581.10293820337</v>
      </c>
      <c r="Q24" s="417">
        <v>0.26304310273024784</v>
      </c>
    </row>
    <row r="25" spans="1:17" x14ac:dyDescent="0.25">
      <c r="A25" s="430" t="s">
        <v>178</v>
      </c>
      <c r="B25" s="430" t="s">
        <v>191</v>
      </c>
      <c r="C25" s="255" t="s">
        <v>183</v>
      </c>
      <c r="D25" s="412">
        <v>2034488510.1389573</v>
      </c>
      <c r="E25" s="412">
        <v>-39861263.113120794</v>
      </c>
      <c r="F25" s="413">
        <v>-1.9216268937435749E-2</v>
      </c>
      <c r="G25" s="422">
        <v>47.321158714060005</v>
      </c>
      <c r="H25" s="422">
        <v>-1.8923061460189601</v>
      </c>
      <c r="I25" s="423">
        <v>1.9046766957734347</v>
      </c>
      <c r="J25" s="423">
        <v>-1.0130319040811075E-2</v>
      </c>
      <c r="K25" s="413">
        <v>-5.2905169881017023E-3</v>
      </c>
      <c r="L25" s="414">
        <v>3875042853.0804873</v>
      </c>
      <c r="M25" s="414">
        <v>-96936643.920931816</v>
      </c>
      <c r="N25" s="413">
        <v>-2.4405121928275951E-2</v>
      </c>
      <c r="O25" s="412">
        <v>864180327.45627677</v>
      </c>
      <c r="P25" s="412">
        <v>-19213898.541019678</v>
      </c>
      <c r="Q25" s="413">
        <v>-2.1750083909964881E-2</v>
      </c>
    </row>
    <row r="26" spans="1:17" x14ac:dyDescent="0.25">
      <c r="A26" s="430" t="s">
        <v>178</v>
      </c>
      <c r="B26" s="430" t="s">
        <v>191</v>
      </c>
      <c r="C26" s="259" t="s">
        <v>184</v>
      </c>
      <c r="D26" s="416">
        <v>365943394.36684608</v>
      </c>
      <c r="E26" s="416">
        <v>85143454.845460176</v>
      </c>
      <c r="F26" s="417">
        <v>0.30321749709271428</v>
      </c>
      <c r="G26" s="424">
        <v>8.5116555630056716</v>
      </c>
      <c r="H26" s="424">
        <v>1.8497424495373656</v>
      </c>
      <c r="I26" s="425">
        <v>2.9668106955217759</v>
      </c>
      <c r="J26" s="425">
        <v>8.3227284570088322E-2</v>
      </c>
      <c r="K26" s="417">
        <v>2.8862450884547253E-2</v>
      </c>
      <c r="L26" s="418">
        <v>1085684776.3631022</v>
      </c>
      <c r="M26" s="418">
        <v>275974728.9629966</v>
      </c>
      <c r="N26" s="417">
        <v>0.34083154809443533</v>
      </c>
      <c r="O26" s="416">
        <v>202303905.5208599</v>
      </c>
      <c r="P26" s="416">
        <v>50104067.97689411</v>
      </c>
      <c r="Q26" s="417">
        <v>0.32919922113859423</v>
      </c>
    </row>
    <row r="27" spans="1:17" x14ac:dyDescent="0.25">
      <c r="A27" s="430" t="s">
        <v>178</v>
      </c>
      <c r="B27" s="430" t="s">
        <v>191</v>
      </c>
      <c r="C27" s="255" t="s">
        <v>185</v>
      </c>
      <c r="D27" s="412">
        <v>905519829.46983361</v>
      </c>
      <c r="E27" s="412">
        <v>6614863.8276132345</v>
      </c>
      <c r="F27" s="413">
        <v>7.3588021876008457E-3</v>
      </c>
      <c r="G27" s="422">
        <v>21.061926550838002</v>
      </c>
      <c r="H27" s="422">
        <v>-0.26438423320545823</v>
      </c>
      <c r="I27" s="423">
        <v>1.7395671333323419</v>
      </c>
      <c r="J27" s="423">
        <v>3.0422074693505108E-2</v>
      </c>
      <c r="K27" s="413">
        <v>1.7799586137956746E-2</v>
      </c>
      <c r="L27" s="414">
        <v>1575212533.9264295</v>
      </c>
      <c r="M27" s="414">
        <v>38853553.713115215</v>
      </c>
      <c r="N27" s="413">
        <v>2.5289371958967969E-2</v>
      </c>
      <c r="O27" s="412">
        <v>428612365.60711849</v>
      </c>
      <c r="P27" s="412">
        <v>557186.58039671183</v>
      </c>
      <c r="Q27" s="413">
        <v>1.301669989517704E-3</v>
      </c>
    </row>
    <row r="28" spans="1:17" x14ac:dyDescent="0.25">
      <c r="A28" s="430" t="s">
        <v>178</v>
      </c>
      <c r="B28" s="430" t="s">
        <v>191</v>
      </c>
      <c r="C28" s="259" t="s">
        <v>186</v>
      </c>
      <c r="D28" s="416">
        <v>43672799.448941991</v>
      </c>
      <c r="E28" s="416">
        <v>1189320.3139095977</v>
      </c>
      <c r="F28" s="417">
        <v>2.7994889734180687E-2</v>
      </c>
      <c r="G28" s="424">
        <v>1.0158069037556485</v>
      </c>
      <c r="H28" s="424">
        <v>7.8962637539816694E-3</v>
      </c>
      <c r="I28" s="425">
        <v>3.1299758190834073</v>
      </c>
      <c r="J28" s="425">
        <v>-1.1921747752644762E-2</v>
      </c>
      <c r="K28" s="417">
        <v>-3.794441893486101E-3</v>
      </c>
      <c r="L28" s="418">
        <v>136694806.22686759</v>
      </c>
      <c r="M28" s="418">
        <v>3216066.5017791241</v>
      </c>
      <c r="N28" s="417">
        <v>2.4094222858283679E-2</v>
      </c>
      <c r="O28" s="416">
        <v>30028821.331460409</v>
      </c>
      <c r="P28" s="416">
        <v>705407.91526127979</v>
      </c>
      <c r="Q28" s="417">
        <v>2.4056132389812142E-2</v>
      </c>
    </row>
    <row r="29" spans="1:17" x14ac:dyDescent="0.25">
      <c r="A29" s="430" t="s">
        <v>178</v>
      </c>
      <c r="B29" s="430" t="s">
        <v>191</v>
      </c>
      <c r="C29" s="255" t="s">
        <v>187</v>
      </c>
      <c r="D29" s="412">
        <v>1142126.5248056322</v>
      </c>
      <c r="E29" s="412">
        <v>-412934.46048260131</v>
      </c>
      <c r="F29" s="413">
        <v>-0.26554229344649344</v>
      </c>
      <c r="G29" s="422">
        <v>2.6565276865669632E-2</v>
      </c>
      <c r="H29" s="422">
        <v>-1.0328182541025244E-2</v>
      </c>
      <c r="I29" s="423">
        <v>9.8986898456940065</v>
      </c>
      <c r="J29" s="423">
        <v>-0.64812670464357325</v>
      </c>
      <c r="K29" s="413">
        <v>-6.1452354039743695E-2</v>
      </c>
      <c r="L29" s="414">
        <v>11305556.233591296</v>
      </c>
      <c r="M29" s="414">
        <v>-5095386.7028309088</v>
      </c>
      <c r="N29" s="413">
        <v>-0.31067644845683767</v>
      </c>
      <c r="O29" s="412">
        <v>2599508.3520367458</v>
      </c>
      <c r="P29" s="412">
        <v>-1077896.0183020164</v>
      </c>
      <c r="Q29" s="413">
        <v>-0.29311326951045114</v>
      </c>
    </row>
    <row r="30" spans="1:17" x14ac:dyDescent="0.25">
      <c r="A30" s="430" t="s">
        <v>178</v>
      </c>
      <c r="B30" s="430" t="s">
        <v>191</v>
      </c>
      <c r="C30" s="259" t="s">
        <v>188</v>
      </c>
      <c r="D30" s="416">
        <v>5612072.8518134356</v>
      </c>
      <c r="E30" s="416">
        <v>1009515.2863650862</v>
      </c>
      <c r="F30" s="417">
        <v>0.21933789464005241</v>
      </c>
      <c r="G30" s="424">
        <v>0.13053393460422755</v>
      </c>
      <c r="H30" s="424">
        <v>2.1339329174414445E-2</v>
      </c>
      <c r="I30" s="425">
        <v>4.2864244005490733</v>
      </c>
      <c r="J30" s="425">
        <v>-6.4560555338622372E-2</v>
      </c>
      <c r="K30" s="417">
        <v>-1.4838147222563911E-2</v>
      </c>
      <c r="L30" s="418">
        <v>24055726.009672135</v>
      </c>
      <c r="M30" s="418">
        <v>4030067.2837992683</v>
      </c>
      <c r="N30" s="417">
        <v>0.20124517944533224</v>
      </c>
      <c r="O30" s="416">
        <v>5566988.2674263436</v>
      </c>
      <c r="P30" s="416">
        <v>947199.66542872973</v>
      </c>
      <c r="Q30" s="417">
        <v>0.20503095423439008</v>
      </c>
    </row>
    <row r="31" spans="1:17" x14ac:dyDescent="0.25">
      <c r="A31" s="430" t="s">
        <v>178</v>
      </c>
      <c r="B31" s="430" t="s">
        <v>191</v>
      </c>
      <c r="C31" s="255" t="s">
        <v>189</v>
      </c>
      <c r="D31" s="412">
        <v>123170971.12108658</v>
      </c>
      <c r="E31" s="412">
        <v>-308335.43575528264</v>
      </c>
      <c r="F31" s="413">
        <v>-2.4970616077548591E-3</v>
      </c>
      <c r="G31" s="422">
        <v>2.8648935810346465</v>
      </c>
      <c r="H31" s="422">
        <v>-6.4624185226650699E-2</v>
      </c>
      <c r="I31" s="423">
        <v>5.7031302335058252</v>
      </c>
      <c r="J31" s="423">
        <v>-0.14708471987773653</v>
      </c>
      <c r="K31" s="413">
        <v>-2.5141763345407988E-2</v>
      </c>
      <c r="L31" s="414">
        <v>702460089.29094172</v>
      </c>
      <c r="M31" s="414">
        <v>-19920396.36132741</v>
      </c>
      <c r="N31" s="413">
        <v>-2.7576044421161804E-2</v>
      </c>
      <c r="O31" s="412">
        <v>185740881.55640429</v>
      </c>
      <c r="P31" s="412">
        <v>-2803579.0587319434</v>
      </c>
      <c r="Q31" s="413">
        <v>-1.4869591233734044E-2</v>
      </c>
    </row>
    <row r="32" spans="1:17" x14ac:dyDescent="0.25">
      <c r="A32" s="430" t="s">
        <v>178</v>
      </c>
      <c r="B32" s="430" t="s">
        <v>191</v>
      </c>
      <c r="C32" s="259" t="s">
        <v>190</v>
      </c>
      <c r="D32" s="416">
        <v>580126314.50199676</v>
      </c>
      <c r="E32" s="416">
        <v>26788170.26621604</v>
      </c>
      <c r="F32" s="417">
        <v>4.8411934989975022E-2</v>
      </c>
      <c r="G32" s="424">
        <v>13.493440373805143</v>
      </c>
      <c r="H32" s="424">
        <v>0.36562187943608038</v>
      </c>
      <c r="I32" s="425">
        <v>3.1833675433958493</v>
      </c>
      <c r="J32" s="425">
        <v>0.14070547851137816</v>
      </c>
      <c r="K32" s="417">
        <v>4.6244201791341789E-2</v>
      </c>
      <c r="L32" s="418">
        <v>1846755280.6555092</v>
      </c>
      <c r="M32" s="418">
        <v>163134300.13572741</v>
      </c>
      <c r="N32" s="417">
        <v>9.6894908072102548E-2</v>
      </c>
      <c r="O32" s="416">
        <v>359801113.40027678</v>
      </c>
      <c r="P32" s="416">
        <v>23682679.518749475</v>
      </c>
      <c r="Q32" s="417">
        <v>7.0459329603734203E-2</v>
      </c>
    </row>
    <row r="33" spans="1:17" x14ac:dyDescent="0.25">
      <c r="A33" s="430" t="s">
        <v>178</v>
      </c>
      <c r="B33" s="429" t="s">
        <v>468</v>
      </c>
      <c r="C33" s="255" t="s">
        <v>20</v>
      </c>
      <c r="D33" s="412">
        <v>3929653294.2964702</v>
      </c>
      <c r="E33" s="412">
        <v>73184805.590821266</v>
      </c>
      <c r="F33" s="413">
        <v>1.8977156381584846E-2</v>
      </c>
      <c r="G33" s="422">
        <v>99.999999999999986</v>
      </c>
      <c r="H33" s="422">
        <v>-1.4210854715202004E-14</v>
      </c>
      <c r="I33" s="423">
        <v>2.2985258878967403</v>
      </c>
      <c r="J33" s="423">
        <v>3.647145005660235E-2</v>
      </c>
      <c r="K33" s="413">
        <v>1.6123153115371588E-2</v>
      </c>
      <c r="L33" s="414">
        <v>9032409827.3991451</v>
      </c>
      <c r="M33" s="414">
        <v>308868168.13188171</v>
      </c>
      <c r="N33" s="413">
        <v>3.5406281094991089E-2</v>
      </c>
      <c r="O33" s="412">
        <v>2016304340.8506019</v>
      </c>
      <c r="P33" s="412">
        <v>49748448.354932308</v>
      </c>
      <c r="Q33" s="413">
        <v>2.5297246086303064E-2</v>
      </c>
    </row>
    <row r="34" spans="1:17" x14ac:dyDescent="0.25">
      <c r="A34" s="430" t="s">
        <v>178</v>
      </c>
      <c r="B34" s="430" t="s">
        <v>192</v>
      </c>
      <c r="C34" s="259" t="s">
        <v>180</v>
      </c>
      <c r="D34" s="416">
        <v>4927384.4427341651</v>
      </c>
      <c r="E34" s="416">
        <v>544797.21870075725</v>
      </c>
      <c r="F34" s="417">
        <v>0.12430949821447394</v>
      </c>
      <c r="G34" s="424">
        <v>0.12538980092431587</v>
      </c>
      <c r="H34" s="424">
        <v>1.1747300360170423E-2</v>
      </c>
      <c r="I34" s="425">
        <v>4.3983769083760862</v>
      </c>
      <c r="J34" s="425">
        <v>0.14122395898513318</v>
      </c>
      <c r="K34" s="417">
        <v>3.3173334541653547E-2</v>
      </c>
      <c r="L34" s="418">
        <v>21672493.951613523</v>
      </c>
      <c r="M34" s="418">
        <v>3015149.8248565905</v>
      </c>
      <c r="N34" s="417">
        <v>0.16160659332710134</v>
      </c>
      <c r="O34" s="416">
        <v>5378553.3879581271</v>
      </c>
      <c r="P34" s="416">
        <v>632388.70590821467</v>
      </c>
      <c r="Q34" s="417">
        <v>0.13324204874304532</v>
      </c>
    </row>
    <row r="35" spans="1:17" x14ac:dyDescent="0.25">
      <c r="A35" s="430" t="s">
        <v>178</v>
      </c>
      <c r="B35" s="430" t="s">
        <v>192</v>
      </c>
      <c r="C35" s="255" t="s">
        <v>181</v>
      </c>
      <c r="D35" s="412">
        <v>212238584.273819</v>
      </c>
      <c r="E35" s="412">
        <v>2465737.3279684782</v>
      </c>
      <c r="F35" s="413">
        <v>1.1754320751555461E-2</v>
      </c>
      <c r="G35" s="422">
        <v>5.4009493555541841</v>
      </c>
      <c r="H35" s="422">
        <v>-3.8556958582893763E-2</v>
      </c>
      <c r="I35" s="423">
        <v>2.6053607098988083</v>
      </c>
      <c r="J35" s="423">
        <v>-3.3829145989515919E-2</v>
      </c>
      <c r="K35" s="413">
        <v>-1.2818003946945824E-2</v>
      </c>
      <c r="L35" s="414">
        <v>552958068.59155512</v>
      </c>
      <c r="M35" s="414">
        <v>-672301.10874760151</v>
      </c>
      <c r="N35" s="413">
        <v>-1.2143501251774518E-3</v>
      </c>
      <c r="O35" s="412">
        <v>113859960.72077739</v>
      </c>
      <c r="P35" s="412">
        <v>1881456.9810249656</v>
      </c>
      <c r="Q35" s="413">
        <v>1.6801947857756985E-2</v>
      </c>
    </row>
    <row r="36" spans="1:17" x14ac:dyDescent="0.25">
      <c r="A36" s="430" t="s">
        <v>178</v>
      </c>
      <c r="B36" s="430" t="s">
        <v>192</v>
      </c>
      <c r="C36" s="259" t="s">
        <v>182</v>
      </c>
      <c r="D36" s="416">
        <v>3875281.0779270008</v>
      </c>
      <c r="E36" s="416">
        <v>855246.99329863396</v>
      </c>
      <c r="F36" s="417">
        <v>0.28319117246118009</v>
      </c>
      <c r="G36" s="424">
        <v>9.8616360979010886E-2</v>
      </c>
      <c r="H36" s="424">
        <v>2.0305489427147522E-2</v>
      </c>
      <c r="I36" s="425">
        <v>2.9628373718616099</v>
      </c>
      <c r="J36" s="425">
        <v>-4.4944582692500123E-2</v>
      </c>
      <c r="K36" s="417">
        <v>-1.4942766254864027E-2</v>
      </c>
      <c r="L36" s="418">
        <v>11481827.604150262</v>
      </c>
      <c r="M36" s="418">
        <v>2398223.58226672</v>
      </c>
      <c r="N36" s="417">
        <v>0.26401674671078773</v>
      </c>
      <c r="O36" s="416">
        <v>2082629.0478688413</v>
      </c>
      <c r="P36" s="416">
        <v>444648.98350938014</v>
      </c>
      <c r="Q36" s="417">
        <v>0.27146177977646019</v>
      </c>
    </row>
    <row r="37" spans="1:17" x14ac:dyDescent="0.25">
      <c r="A37" s="430" t="s">
        <v>178</v>
      </c>
      <c r="B37" s="430" t="s">
        <v>192</v>
      </c>
      <c r="C37" s="255" t="s">
        <v>183</v>
      </c>
      <c r="D37" s="412">
        <v>1862975545.7905526</v>
      </c>
      <c r="E37" s="412">
        <v>-39558059.492350101</v>
      </c>
      <c r="F37" s="413">
        <v>-2.0792305262049709E-2</v>
      </c>
      <c r="G37" s="422">
        <v>47.408140267602995</v>
      </c>
      <c r="H37" s="422">
        <v>-1.9254303515997648</v>
      </c>
      <c r="I37" s="423">
        <v>1.9057224432955522</v>
      </c>
      <c r="J37" s="423">
        <v>-1.3726563112775869E-2</v>
      </c>
      <c r="K37" s="413">
        <v>-7.1513038725946705E-3</v>
      </c>
      <c r="L37" s="414">
        <v>3550314308.9238367</v>
      </c>
      <c r="M37" s="414">
        <v>-101501929.39488506</v>
      </c>
      <c r="N37" s="413">
        <v>-2.7794917041503723E-2</v>
      </c>
      <c r="O37" s="412">
        <v>791016143.54556501</v>
      </c>
      <c r="P37" s="412">
        <v>-19098894.531689525</v>
      </c>
      <c r="Q37" s="413">
        <v>-2.3575533885927209E-2</v>
      </c>
    </row>
    <row r="38" spans="1:17" x14ac:dyDescent="0.25">
      <c r="A38" s="430" t="s">
        <v>178</v>
      </c>
      <c r="B38" s="430" t="s">
        <v>192</v>
      </c>
      <c r="C38" s="259" t="s">
        <v>184</v>
      </c>
      <c r="D38" s="416">
        <v>340541954.04183549</v>
      </c>
      <c r="E38" s="416">
        <v>78670396.189223021</v>
      </c>
      <c r="F38" s="417">
        <v>0.30041596282670985</v>
      </c>
      <c r="G38" s="424">
        <v>8.6659541831871199</v>
      </c>
      <c r="H38" s="424">
        <v>1.8755043553316684</v>
      </c>
      <c r="I38" s="425">
        <v>2.9646473010968868</v>
      </c>
      <c r="J38" s="425">
        <v>7.7919789296583275E-2</v>
      </c>
      <c r="K38" s="417">
        <v>2.6992429655401978E-2</v>
      </c>
      <c r="L38" s="418">
        <v>1009586784.9603876</v>
      </c>
      <c r="M38" s="418">
        <v>253634954.34924638</v>
      </c>
      <c r="N38" s="417">
        <v>0.33551734922607157</v>
      </c>
      <c r="O38" s="416">
        <v>188468818.02829447</v>
      </c>
      <c r="P38" s="416">
        <v>46221437.961179852</v>
      </c>
      <c r="Q38" s="417">
        <v>0.32493700720091878</v>
      </c>
    </row>
    <row r="39" spans="1:17" x14ac:dyDescent="0.25">
      <c r="A39" s="430" t="s">
        <v>178</v>
      </c>
      <c r="B39" s="430" t="s">
        <v>192</v>
      </c>
      <c r="C39" s="255" t="s">
        <v>185</v>
      </c>
      <c r="D39" s="412">
        <v>828741899.10866845</v>
      </c>
      <c r="E39" s="412">
        <v>6187293.4095392227</v>
      </c>
      <c r="F39" s="413">
        <v>7.5220457908449015E-3</v>
      </c>
      <c r="G39" s="422">
        <v>21.089440646367223</v>
      </c>
      <c r="H39" s="422">
        <v>-0.2397782519104652</v>
      </c>
      <c r="I39" s="423">
        <v>1.7391923233957085</v>
      </c>
      <c r="J39" s="423">
        <v>2.4535892450493035E-2</v>
      </c>
      <c r="K39" s="413">
        <v>1.4309509478215099E-2</v>
      </c>
      <c r="L39" s="414">
        <v>1441341549.0061769</v>
      </c>
      <c r="M39" s="414">
        <v>30943004.540559053</v>
      </c>
      <c r="N39" s="413">
        <v>2.1939192054599693E-2</v>
      </c>
      <c r="O39" s="412">
        <v>391931225.78783637</v>
      </c>
      <c r="P39" s="412">
        <v>553567.56755542755</v>
      </c>
      <c r="Q39" s="413">
        <v>1.414407685080124E-3</v>
      </c>
    </row>
    <row r="40" spans="1:17" x14ac:dyDescent="0.25">
      <c r="A40" s="430" t="s">
        <v>178</v>
      </c>
      <c r="B40" s="430" t="s">
        <v>192</v>
      </c>
      <c r="C40" s="259" t="s">
        <v>186</v>
      </c>
      <c r="D40" s="416">
        <v>39356576.499863937</v>
      </c>
      <c r="E40" s="416">
        <v>1329516.9423348233</v>
      </c>
      <c r="F40" s="417">
        <v>3.4962391460309147E-2</v>
      </c>
      <c r="G40" s="424">
        <v>1.0015279606724181</v>
      </c>
      <c r="H40" s="424">
        <v>1.5468832511560726E-2</v>
      </c>
      <c r="I40" s="425">
        <v>3.1203175313458167</v>
      </c>
      <c r="J40" s="425">
        <v>-2.0080730093634536E-2</v>
      </c>
      <c r="K40" s="417">
        <v>-6.3943259491011867E-3</v>
      </c>
      <c r="L40" s="418">
        <v>122805015.62627822</v>
      </c>
      <c r="M40" s="418">
        <v>3384903.9041593224</v>
      </c>
      <c r="N40" s="417">
        <v>2.8344504584250637E-2</v>
      </c>
      <c r="O40" s="416">
        <v>27038267.631452378</v>
      </c>
      <c r="P40" s="416">
        <v>794660.24875773489</v>
      </c>
      <c r="Q40" s="417">
        <v>3.028014545293585E-2</v>
      </c>
    </row>
    <row r="41" spans="1:17" x14ac:dyDescent="0.25">
      <c r="A41" s="430" t="s">
        <v>178</v>
      </c>
      <c r="B41" s="430" t="s">
        <v>192</v>
      </c>
      <c r="C41" s="255" t="s">
        <v>187</v>
      </c>
      <c r="D41" s="412">
        <v>1011641.9885226147</v>
      </c>
      <c r="E41" s="412">
        <v>-390504.39669522352</v>
      </c>
      <c r="F41" s="413">
        <v>-0.27850472733241372</v>
      </c>
      <c r="G41" s="422">
        <v>2.5743797550560495E-2</v>
      </c>
      <c r="H41" s="422">
        <v>-1.0614502519160605E-2</v>
      </c>
      <c r="I41" s="423">
        <v>9.7412885893178274</v>
      </c>
      <c r="J41" s="423">
        <v>-0.73088971237329226</v>
      </c>
      <c r="K41" s="413">
        <v>-6.9793474797431893E-2</v>
      </c>
      <c r="L41" s="414">
        <v>9854696.5592701435</v>
      </c>
      <c r="M41" s="414">
        <v>-4828830.3918027394</v>
      </c>
      <c r="N41" s="413">
        <v>-0.32886038946180507</v>
      </c>
      <c r="O41" s="412">
        <v>2281698.7640485917</v>
      </c>
      <c r="P41" s="412">
        <v>-1020937.6222820967</v>
      </c>
      <c r="Q41" s="413">
        <v>-0.30912807310779494</v>
      </c>
    </row>
    <row r="42" spans="1:17" x14ac:dyDescent="0.25">
      <c r="A42" s="430" t="s">
        <v>178</v>
      </c>
      <c r="B42" s="430" t="s">
        <v>192</v>
      </c>
      <c r="C42" s="259" t="s">
        <v>188</v>
      </c>
      <c r="D42" s="416">
        <v>5085511.9649323123</v>
      </c>
      <c r="E42" s="416">
        <v>927765.87418854795</v>
      </c>
      <c r="F42" s="417">
        <v>0.22314154206145456</v>
      </c>
      <c r="G42" s="424">
        <v>0.12941375699259433</v>
      </c>
      <c r="H42" s="424">
        <v>2.1601490331516718E-2</v>
      </c>
      <c r="I42" s="425">
        <v>4.3148954221782745</v>
      </c>
      <c r="J42" s="425">
        <v>-2.753052408335499E-2</v>
      </c>
      <c r="K42" s="417">
        <v>-6.3398948937876225E-3</v>
      </c>
      <c r="L42" s="418">
        <v>21943452.296919275</v>
      </c>
      <c r="M42" s="418">
        <v>3888747.794505693</v>
      </c>
      <c r="N42" s="417">
        <v>0.21538695324455956</v>
      </c>
      <c r="O42" s="416">
        <v>5048196.4785028417</v>
      </c>
      <c r="P42" s="416">
        <v>874933.86248085089</v>
      </c>
      <c r="Q42" s="417">
        <v>0.20965224165903307</v>
      </c>
    </row>
    <row r="43" spans="1:17" x14ac:dyDescent="0.25">
      <c r="A43" s="430" t="s">
        <v>178</v>
      </c>
      <c r="B43" s="430" t="s">
        <v>192</v>
      </c>
      <c r="C43" s="255" t="s">
        <v>189</v>
      </c>
      <c r="D43" s="412">
        <v>109611579.99256851</v>
      </c>
      <c r="E43" s="412">
        <v>-669653.40891849995</v>
      </c>
      <c r="F43" s="413">
        <v>-6.0722335819420612E-3</v>
      </c>
      <c r="G43" s="422">
        <v>2.7893448043281479</v>
      </c>
      <c r="H43" s="422">
        <v>-7.0298253159943425E-2</v>
      </c>
      <c r="I43" s="423">
        <v>5.7055760778679057</v>
      </c>
      <c r="J43" s="423">
        <v>-0.15503864755278229</v>
      </c>
      <c r="K43" s="413">
        <v>-2.6454331979936331E-2</v>
      </c>
      <c r="L43" s="414">
        <v>625397208.66290319</v>
      </c>
      <c r="M43" s="414">
        <v>-20918611.747407436</v>
      </c>
      <c r="N43" s="413">
        <v>-3.2365928678842103E-2</v>
      </c>
      <c r="O43" s="412">
        <v>165029174.74200925</v>
      </c>
      <c r="P43" s="412">
        <v>-3040356.1881304383</v>
      </c>
      <c r="Q43" s="413">
        <v>-1.8089871324709073E-2</v>
      </c>
    </row>
    <row r="44" spans="1:17" x14ac:dyDescent="0.25">
      <c r="A44" s="430" t="s">
        <v>178</v>
      </c>
      <c r="B44" s="430" t="s">
        <v>192</v>
      </c>
      <c r="C44" s="259" t="s">
        <v>190</v>
      </c>
      <c r="D44" s="416">
        <v>521072197.06859034</v>
      </c>
      <c r="E44" s="416">
        <v>22607130.887233675</v>
      </c>
      <c r="F44" s="417">
        <v>4.5353490988691507E-2</v>
      </c>
      <c r="G44" s="424">
        <v>13.260004332312944</v>
      </c>
      <c r="H44" s="424">
        <v>0.33457611628577055</v>
      </c>
      <c r="I44" s="425">
        <v>3.1931608438070365</v>
      </c>
      <c r="J44" s="425">
        <v>0.13270652526542737</v>
      </c>
      <c r="K44" s="417">
        <v>4.3361707594010319E-2</v>
      </c>
      <c r="L44" s="418">
        <v>1663867336.4759264</v>
      </c>
      <c r="M44" s="418">
        <v>138337772.03906441</v>
      </c>
      <c r="N44" s="417">
        <v>9.0681803397321098E-2</v>
      </c>
      <c r="O44" s="416">
        <v>323921475.5253585</v>
      </c>
      <c r="P44" s="416">
        <v>21257345.195688486</v>
      </c>
      <c r="Q44" s="417">
        <v>7.023410792859533E-2</v>
      </c>
    </row>
    <row r="45" spans="1:17" x14ac:dyDescent="0.25">
      <c r="A45" s="430" t="s">
        <v>193</v>
      </c>
      <c r="B45" s="429" t="s">
        <v>465</v>
      </c>
      <c r="C45" s="255" t="s">
        <v>20</v>
      </c>
      <c r="D45" s="412">
        <v>379719524.23969924</v>
      </c>
      <c r="E45" s="412">
        <v>379165.13540792465</v>
      </c>
      <c r="F45" s="413">
        <v>9.9953808316947772E-4</v>
      </c>
      <c r="G45" s="422">
        <v>100.00000000000003</v>
      </c>
      <c r="H45" s="422">
        <v>8.5265128291212022E-14</v>
      </c>
      <c r="I45" s="423">
        <v>2.3981222369608761</v>
      </c>
      <c r="J45" s="423">
        <v>8.7364621039376367E-3</v>
      </c>
      <c r="K45" s="413">
        <v>3.6563631523506166E-3</v>
      </c>
      <c r="L45" s="414">
        <v>910613834.88742721</v>
      </c>
      <c r="M45" s="414">
        <v>4223377.0145107508</v>
      </c>
      <c r="N45" s="413">
        <v>4.6595559097367548E-3</v>
      </c>
      <c r="O45" s="412">
        <v>208382425.39719543</v>
      </c>
      <c r="P45" s="412">
        <v>3157264.5074351728</v>
      </c>
      <c r="Q45" s="413">
        <v>1.5384392896790781E-2</v>
      </c>
    </row>
    <row r="46" spans="1:17" x14ac:dyDescent="0.25">
      <c r="A46" s="430" t="s">
        <v>193</v>
      </c>
      <c r="B46" s="430" t="s">
        <v>179</v>
      </c>
      <c r="C46" s="259" t="s">
        <v>180</v>
      </c>
      <c r="D46" s="416">
        <v>449764.01442715811</v>
      </c>
      <c r="E46" s="416">
        <v>81944.288677529665</v>
      </c>
      <c r="F46" s="417">
        <v>0.22278383387547954</v>
      </c>
      <c r="G46" s="424">
        <v>0.11844637573685654</v>
      </c>
      <c r="H46" s="424">
        <v>2.1483393306478152E-2</v>
      </c>
      <c r="I46" s="425">
        <v>4.5933084857011091</v>
      </c>
      <c r="J46" s="425">
        <v>0.2824659373455054</v>
      </c>
      <c r="K46" s="417">
        <v>6.552453126669025E-2</v>
      </c>
      <c r="L46" s="418">
        <v>2065904.8640312615</v>
      </c>
      <c r="M46" s="418">
        <v>480291.94014527416</v>
      </c>
      <c r="N46" s="417">
        <v>0.30290617143065701</v>
      </c>
      <c r="O46" s="416">
        <v>498662.76958790841</v>
      </c>
      <c r="P46" s="416">
        <v>104784.2064132003</v>
      </c>
      <c r="Q46" s="417">
        <v>0.26603175752604336</v>
      </c>
    </row>
    <row r="47" spans="1:17" x14ac:dyDescent="0.25">
      <c r="A47" s="430" t="s">
        <v>193</v>
      </c>
      <c r="B47" s="430" t="s">
        <v>179</v>
      </c>
      <c r="C47" s="255" t="s">
        <v>181</v>
      </c>
      <c r="D47" s="412">
        <v>17787144.358162329</v>
      </c>
      <c r="E47" s="412">
        <v>-361152.4454481937</v>
      </c>
      <c r="F47" s="413">
        <v>-1.9900073784132957E-2</v>
      </c>
      <c r="G47" s="422">
        <v>4.6842849057543168</v>
      </c>
      <c r="H47" s="422">
        <v>-9.9887505128290144E-2</v>
      </c>
      <c r="I47" s="423">
        <v>2.6186731803364043</v>
      </c>
      <c r="J47" s="423">
        <v>-4.8077398984731623E-2</v>
      </c>
      <c r="K47" s="413">
        <v>-1.8028457313383428E-2</v>
      </c>
      <c r="L47" s="414">
        <v>46578717.885491677</v>
      </c>
      <c r="M47" s="414">
        <v>-1818263.1292285994</v>
      </c>
      <c r="N47" s="413">
        <v>-3.7569763466765875E-2</v>
      </c>
      <c r="O47" s="412">
        <v>9592805.6625251379</v>
      </c>
      <c r="P47" s="412">
        <v>-202417.12097064033</v>
      </c>
      <c r="Q47" s="413">
        <v>-2.0664881794388395E-2</v>
      </c>
    </row>
    <row r="48" spans="1:17" x14ac:dyDescent="0.25">
      <c r="A48" s="430" t="s">
        <v>193</v>
      </c>
      <c r="B48" s="430" t="s">
        <v>179</v>
      </c>
      <c r="C48" s="259" t="s">
        <v>182</v>
      </c>
      <c r="D48" s="416">
        <v>346910.50280829397</v>
      </c>
      <c r="E48" s="416">
        <v>52772.691061376303</v>
      </c>
      <c r="F48" s="417">
        <v>0.17941484893748727</v>
      </c>
      <c r="G48" s="424">
        <v>9.135966961480381E-2</v>
      </c>
      <c r="H48" s="424">
        <v>1.3820382089099012E-2</v>
      </c>
      <c r="I48" s="425">
        <v>2.9804795604407035</v>
      </c>
      <c r="J48" s="425">
        <v>-1.9043279990247797E-2</v>
      </c>
      <c r="K48" s="417">
        <v>-6.3487697888347421E-3</v>
      </c>
      <c r="L48" s="418">
        <v>1033959.6629223274</v>
      </c>
      <c r="M48" s="418">
        <v>151686.57835306844</v>
      </c>
      <c r="N48" s="417">
        <v>0.17192701557604975</v>
      </c>
      <c r="O48" s="416">
        <v>185786.48314538758</v>
      </c>
      <c r="P48" s="416">
        <v>25303.692705798312</v>
      </c>
      <c r="Q48" s="417">
        <v>0.15767231262920625</v>
      </c>
    </row>
    <row r="49" spans="1:17" x14ac:dyDescent="0.25">
      <c r="A49" s="430" t="s">
        <v>193</v>
      </c>
      <c r="B49" s="430" t="s">
        <v>179</v>
      </c>
      <c r="C49" s="255" t="s">
        <v>183</v>
      </c>
      <c r="D49" s="412">
        <v>161477308.49693304</v>
      </c>
      <c r="E49" s="412">
        <v>-8082876.5884236693</v>
      </c>
      <c r="F49" s="413">
        <v>-4.7669661273103375E-2</v>
      </c>
      <c r="G49" s="422">
        <v>42.525416310961134</v>
      </c>
      <c r="H49" s="422">
        <v>-2.1732773597378454</v>
      </c>
      <c r="I49" s="423">
        <v>1.913223360555512</v>
      </c>
      <c r="J49" s="423">
        <v>2.4455618751884067E-2</v>
      </c>
      <c r="K49" s="413">
        <v>1.2947922717343125E-2</v>
      </c>
      <c r="L49" s="414">
        <v>308942158.81596136</v>
      </c>
      <c r="M49" s="414">
        <v>-11317649.067513049</v>
      </c>
      <c r="N49" s="413">
        <v>-3.5338961645886402E-2</v>
      </c>
      <c r="O49" s="412">
        <v>69856700.085919335</v>
      </c>
      <c r="P49" s="412">
        <v>-2828401.8153359741</v>
      </c>
      <c r="Q49" s="413">
        <v>-3.8913088670886574E-2</v>
      </c>
    </row>
    <row r="50" spans="1:17" x14ac:dyDescent="0.25">
      <c r="A50" s="430" t="s">
        <v>193</v>
      </c>
      <c r="B50" s="430" t="s">
        <v>179</v>
      </c>
      <c r="C50" s="259" t="s">
        <v>184</v>
      </c>
      <c r="D50" s="416">
        <v>33402354.599560995</v>
      </c>
      <c r="E50" s="416">
        <v>7738312.1437628865</v>
      </c>
      <c r="F50" s="417">
        <v>0.30152350928700322</v>
      </c>
      <c r="G50" s="424">
        <v>8.7965860239716456</v>
      </c>
      <c r="H50" s="424">
        <v>2.0311465341170143</v>
      </c>
      <c r="I50" s="425">
        <v>2.9272912529159067</v>
      </c>
      <c r="J50" s="425">
        <v>-2.44900251572715E-2</v>
      </c>
      <c r="K50" s="417">
        <v>-8.2966937080303418E-3</v>
      </c>
      <c r="L50" s="418">
        <v>97778420.446090311</v>
      </c>
      <c r="M50" s="418">
        <v>22023780.405390263</v>
      </c>
      <c r="N50" s="417">
        <v>0.29072516737664827</v>
      </c>
      <c r="O50" s="416">
        <v>18464514.945657987</v>
      </c>
      <c r="P50" s="416">
        <v>4395721.6258214209</v>
      </c>
      <c r="Q50" s="417">
        <v>0.31244482208887014</v>
      </c>
    </row>
    <row r="51" spans="1:17" x14ac:dyDescent="0.25">
      <c r="A51" s="430" t="s">
        <v>193</v>
      </c>
      <c r="B51" s="430" t="s">
        <v>179</v>
      </c>
      <c r="C51" s="255" t="s">
        <v>185</v>
      </c>
      <c r="D51" s="412">
        <v>75391934.985372171</v>
      </c>
      <c r="E51" s="412">
        <v>-596821.47505782545</v>
      </c>
      <c r="F51" s="413">
        <v>-7.8540760878040069E-3</v>
      </c>
      <c r="G51" s="422">
        <v>19.854637481790579</v>
      </c>
      <c r="H51" s="422">
        <v>-0.17717686031017976</v>
      </c>
      <c r="I51" s="423">
        <v>1.7220683125729819</v>
      </c>
      <c r="J51" s="423">
        <v>-2.2704847565580888E-2</v>
      </c>
      <c r="K51" s="413">
        <v>-1.3013065586003032E-2</v>
      </c>
      <c r="L51" s="414">
        <v>129830062.26187181</v>
      </c>
      <c r="M51" s="414">
        <v>-2753080.4825922549</v>
      </c>
      <c r="N51" s="413">
        <v>-2.0764936066558944E-2</v>
      </c>
      <c r="O51" s="412">
        <v>36051821.733342528</v>
      </c>
      <c r="P51" s="412">
        <v>-343878.36880945414</v>
      </c>
      <c r="Q51" s="413">
        <v>-9.4483240559815884E-3</v>
      </c>
    </row>
    <row r="52" spans="1:17" x14ac:dyDescent="0.25">
      <c r="A52" s="430" t="s">
        <v>193</v>
      </c>
      <c r="B52" s="430" t="s">
        <v>179</v>
      </c>
      <c r="C52" s="259" t="s">
        <v>186</v>
      </c>
      <c r="D52" s="416">
        <v>4585100.5946865566</v>
      </c>
      <c r="E52" s="416">
        <v>129095.73108502105</v>
      </c>
      <c r="F52" s="417">
        <v>2.8971182715604199E-2</v>
      </c>
      <c r="G52" s="424">
        <v>1.2074966658264845</v>
      </c>
      <c r="H52" s="424">
        <v>3.2824697327489938E-2</v>
      </c>
      <c r="I52" s="425">
        <v>3.0601715193192076</v>
      </c>
      <c r="J52" s="425">
        <v>-0.20817718172318012</v>
      </c>
      <c r="K52" s="417">
        <v>-6.3694911640482341E-2</v>
      </c>
      <c r="L52" s="418">
        <v>14031194.253073363</v>
      </c>
      <c r="M52" s="418">
        <v>-532583.45471727848</v>
      </c>
      <c r="N52" s="417">
        <v>-3.6569045848068811E-2</v>
      </c>
      <c r="O52" s="416">
        <v>3166096.9587221444</v>
      </c>
      <c r="P52" s="416">
        <v>54997.628800660372</v>
      </c>
      <c r="Q52" s="417">
        <v>1.7677876200130314E-2</v>
      </c>
    </row>
    <row r="53" spans="1:17" x14ac:dyDescent="0.25">
      <c r="A53" s="430" t="s">
        <v>193</v>
      </c>
      <c r="B53" s="430" t="s">
        <v>179</v>
      </c>
      <c r="C53" s="255" t="s">
        <v>187</v>
      </c>
      <c r="D53" s="412">
        <v>127906.98114172918</v>
      </c>
      <c r="E53" s="412">
        <v>-45244.785848396379</v>
      </c>
      <c r="F53" s="413">
        <v>-0.26130132331237821</v>
      </c>
      <c r="G53" s="422">
        <v>3.3684594279905271E-2</v>
      </c>
      <c r="H53" s="422">
        <v>-1.1960896065223332E-2</v>
      </c>
      <c r="I53" s="423">
        <v>10.852862237406567</v>
      </c>
      <c r="J53" s="423">
        <v>-8.2857956873422012E-2</v>
      </c>
      <c r="K53" s="413">
        <v>-7.576817566780969E-3</v>
      </c>
      <c r="L53" s="414">
        <v>1388156.8455337465</v>
      </c>
      <c r="M53" s="414">
        <v>-505382.42941543274</v>
      </c>
      <c r="N53" s="413">
        <v>-0.26689830842246287</v>
      </c>
      <c r="O53" s="412">
        <v>310476.18128442764</v>
      </c>
      <c r="P53" s="412">
        <v>-116759.67740015528</v>
      </c>
      <c r="Q53" s="413">
        <v>-0.27329091186223653</v>
      </c>
    </row>
    <row r="54" spans="1:17" x14ac:dyDescent="0.25">
      <c r="A54" s="430" t="s">
        <v>193</v>
      </c>
      <c r="B54" s="430" t="s">
        <v>179</v>
      </c>
      <c r="C54" s="259" t="s">
        <v>188</v>
      </c>
      <c r="D54" s="416">
        <v>751131.1373835298</v>
      </c>
      <c r="E54" s="416">
        <v>176610.78998252132</v>
      </c>
      <c r="F54" s="417">
        <v>0.30740563111727193</v>
      </c>
      <c r="G54" s="424">
        <v>0.19781209272488606</v>
      </c>
      <c r="H54" s="424">
        <v>4.6359621715057031E-2</v>
      </c>
      <c r="I54" s="425">
        <v>4.2011875354663788</v>
      </c>
      <c r="J54" s="425">
        <v>0.28474009097411246</v>
      </c>
      <c r="K54" s="417">
        <v>7.2703667037469097E-2</v>
      </c>
      <c r="L54" s="418">
        <v>3155642.7718763696</v>
      </c>
      <c r="M54" s="418">
        <v>905564.02548888093</v>
      </c>
      <c r="N54" s="417">
        <v>0.40245881480493423</v>
      </c>
      <c r="O54" s="416">
        <v>740825.92267502169</v>
      </c>
      <c r="P54" s="416">
        <v>168598.89142478327</v>
      </c>
      <c r="Q54" s="417">
        <v>0.29463636322181003</v>
      </c>
    </row>
    <row r="55" spans="1:17" x14ac:dyDescent="0.25">
      <c r="A55" s="430" t="s">
        <v>193</v>
      </c>
      <c r="B55" s="430" t="s">
        <v>179</v>
      </c>
      <c r="C55" s="255" t="s">
        <v>189</v>
      </c>
      <c r="D55" s="412">
        <v>17718702.709363874</v>
      </c>
      <c r="E55" s="412">
        <v>121739.04746488854</v>
      </c>
      <c r="F55" s="413">
        <v>6.918184853019752E-3</v>
      </c>
      <c r="G55" s="422">
        <v>4.6662606419413102</v>
      </c>
      <c r="H55" s="422">
        <v>2.7428195151466106E-2</v>
      </c>
      <c r="I55" s="423">
        <v>5.2419349654883778</v>
      </c>
      <c r="J55" s="423">
        <v>-0.40201669059498979</v>
      </c>
      <c r="K55" s="413">
        <v>-7.1229648142303564E-2</v>
      </c>
      <c r="L55" s="414">
        <v>92880287.275308147</v>
      </c>
      <c r="M55" s="414">
        <v>-6436124.9263054729</v>
      </c>
      <c r="N55" s="413">
        <v>-6.4804243162147807E-2</v>
      </c>
      <c r="O55" s="412">
        <v>27000947.974265534</v>
      </c>
      <c r="P55" s="412">
        <v>-298924.10807521269</v>
      </c>
      <c r="Q55" s="413">
        <v>-1.0949652334399596E-2</v>
      </c>
    </row>
    <row r="56" spans="1:17" x14ac:dyDescent="0.25">
      <c r="A56" s="430" t="s">
        <v>193</v>
      </c>
      <c r="B56" s="430" t="s">
        <v>179</v>
      </c>
      <c r="C56" s="259" t="s">
        <v>190</v>
      </c>
      <c r="D56" s="416">
        <v>67590615.570267886</v>
      </c>
      <c r="E56" s="416">
        <v>1074135.4485562816</v>
      </c>
      <c r="F56" s="417">
        <v>1.6148410838800139E-2</v>
      </c>
      <c r="G56" s="424">
        <v>17.80014227754091</v>
      </c>
      <c r="H56" s="424">
        <v>0.26536683767680458</v>
      </c>
      <c r="I56" s="425">
        <v>3.143125035808763</v>
      </c>
      <c r="J56" s="425">
        <v>2.4869282584396579E-3</v>
      </c>
      <c r="K56" s="417">
        <v>7.9185444908819668E-4</v>
      </c>
      <c r="L56" s="418">
        <v>212445755.98463458</v>
      </c>
      <c r="M56" s="418">
        <v>3541563.7342735529</v>
      </c>
      <c r="N56" s="417">
        <v>1.6953052478856763E-2</v>
      </c>
      <c r="O56" s="416">
        <v>42408050.718131408</v>
      </c>
      <c r="P56" s="416">
        <v>2092503.5909221023</v>
      </c>
      <c r="Q56" s="417">
        <v>5.1903142584659452E-2</v>
      </c>
    </row>
    <row r="57" spans="1:17" x14ac:dyDescent="0.25">
      <c r="A57" s="430" t="s">
        <v>193</v>
      </c>
      <c r="B57" s="429" t="s">
        <v>466</v>
      </c>
      <c r="C57" s="255" t="s">
        <v>20</v>
      </c>
      <c r="D57" s="412">
        <v>4266881279.6326475</v>
      </c>
      <c r="E57" s="412">
        <v>86311275.265601635</v>
      </c>
      <c r="F57" s="413">
        <v>2.0645815086325649E-2</v>
      </c>
      <c r="G57" s="422">
        <v>100.00000000000004</v>
      </c>
      <c r="H57" s="422">
        <v>7.1054273576010019E-14</v>
      </c>
      <c r="I57" s="423">
        <v>2.2983301960873344</v>
      </c>
      <c r="J57" s="423">
        <v>4.2069973579810238E-2</v>
      </c>
      <c r="K57" s="413">
        <v>1.864588718984516E-2</v>
      </c>
      <c r="L57" s="414">
        <v>9806702088.0994759</v>
      </c>
      <c r="M57" s="414">
        <v>374248279.83800316</v>
      </c>
      <c r="N57" s="413">
        <v>3.9676661815212441E-2</v>
      </c>
      <c r="O57" s="412">
        <v>2190586159.3987775</v>
      </c>
      <c r="P57" s="412">
        <v>57872332.103861332</v>
      </c>
      <c r="Q57" s="413">
        <v>2.7135535655651105E-2</v>
      </c>
    </row>
    <row r="58" spans="1:17" x14ac:dyDescent="0.25">
      <c r="A58" s="430" t="s">
        <v>193</v>
      </c>
      <c r="B58" s="430" t="s">
        <v>191</v>
      </c>
      <c r="C58" s="259" t="s">
        <v>180</v>
      </c>
      <c r="D58" s="416">
        <v>5193377.0222568177</v>
      </c>
      <c r="E58" s="416">
        <v>518711.30292409845</v>
      </c>
      <c r="F58" s="417">
        <v>0.110962223625723</v>
      </c>
      <c r="G58" s="424">
        <v>0.1217136517729394</v>
      </c>
      <c r="H58" s="424">
        <v>9.8947917981144912E-3</v>
      </c>
      <c r="I58" s="425">
        <v>4.4084875017935996</v>
      </c>
      <c r="J58" s="425">
        <v>0.14535900437362148</v>
      </c>
      <c r="K58" s="417">
        <v>3.409679170158534E-2</v>
      </c>
      <c r="L58" s="418">
        <v>22894937.694721241</v>
      </c>
      <c r="M58" s="418">
        <v>2966237.050721664</v>
      </c>
      <c r="N58" s="417">
        <v>0.1488424711530193</v>
      </c>
      <c r="O58" s="416">
        <v>5654919.4982589586</v>
      </c>
      <c r="P58" s="416">
        <v>610520.04209348373</v>
      </c>
      <c r="Q58" s="417">
        <v>0.12102928156240299</v>
      </c>
    </row>
    <row r="59" spans="1:17" x14ac:dyDescent="0.25">
      <c r="A59" s="430" t="s">
        <v>193</v>
      </c>
      <c r="B59" s="430" t="s">
        <v>191</v>
      </c>
      <c r="C59" s="255" t="s">
        <v>181</v>
      </c>
      <c r="D59" s="412">
        <v>229700743.12767422</v>
      </c>
      <c r="E59" s="412">
        <v>2534512.9292470813</v>
      </c>
      <c r="F59" s="413">
        <v>1.1157084955071063E-2</v>
      </c>
      <c r="G59" s="422">
        <v>5.3833403854969735</v>
      </c>
      <c r="H59" s="422">
        <v>-5.0517436788696024E-2</v>
      </c>
      <c r="I59" s="423">
        <v>2.6073366246018996</v>
      </c>
      <c r="J59" s="423">
        <v>-3.1351669574489982E-2</v>
      </c>
      <c r="K59" s="413">
        <v>-1.1881535853887485E-2</v>
      </c>
      <c r="L59" s="414">
        <v>598907160.25505805</v>
      </c>
      <c r="M59" s="414">
        <v>-513712.20171070099</v>
      </c>
      <c r="N59" s="413">
        <v>-8.5701420373504057E-4</v>
      </c>
      <c r="O59" s="412">
        <v>123232853.22805254</v>
      </c>
      <c r="P59" s="412">
        <v>2034049.9970027953</v>
      </c>
      <c r="Q59" s="413">
        <v>1.678275645284338E-2</v>
      </c>
    </row>
    <row r="60" spans="1:17" x14ac:dyDescent="0.25">
      <c r="A60" s="430" t="s">
        <v>193</v>
      </c>
      <c r="B60" s="430" t="s">
        <v>191</v>
      </c>
      <c r="C60" s="259" t="s">
        <v>182</v>
      </c>
      <c r="D60" s="416">
        <v>4163934.8691142062</v>
      </c>
      <c r="E60" s="416">
        <v>893632.24972601701</v>
      </c>
      <c r="F60" s="417">
        <v>0.27325674524065863</v>
      </c>
      <c r="G60" s="424">
        <v>9.758731486132885E-2</v>
      </c>
      <c r="H60" s="424">
        <v>1.9361077387204204E-2</v>
      </c>
      <c r="I60" s="425">
        <v>2.962871519852639</v>
      </c>
      <c r="J60" s="425">
        <v>-4.5513208959235385E-2</v>
      </c>
      <c r="K60" s="417">
        <v>-1.5128786063613042E-2</v>
      </c>
      <c r="L60" s="418">
        <v>12337204.034219807</v>
      </c>
      <c r="M60" s="418">
        <v>2498875.5754589066</v>
      </c>
      <c r="N60" s="417">
        <v>0.25399391633786034</v>
      </c>
      <c r="O60" s="416">
        <v>2239211.1310119065</v>
      </c>
      <c r="P60" s="416">
        <v>466684.35571530298</v>
      </c>
      <c r="Q60" s="417">
        <v>0.26328761980885224</v>
      </c>
    </row>
    <row r="61" spans="1:17" x14ac:dyDescent="0.25">
      <c r="A61" s="430" t="s">
        <v>193</v>
      </c>
      <c r="B61" s="430" t="s">
        <v>191</v>
      </c>
      <c r="C61" s="255" t="s">
        <v>183</v>
      </c>
      <c r="D61" s="412">
        <v>2020556454.7572112</v>
      </c>
      <c r="E61" s="412">
        <v>-39774653.03383255</v>
      </c>
      <c r="F61" s="413">
        <v>-1.9304981069997243E-2</v>
      </c>
      <c r="G61" s="422">
        <v>47.354409985627029</v>
      </c>
      <c r="H61" s="422">
        <v>-1.9290873757091092</v>
      </c>
      <c r="I61" s="423">
        <v>1.8988522541240218</v>
      </c>
      <c r="J61" s="423">
        <v>-9.8048954699496704E-3</v>
      </c>
      <c r="K61" s="413">
        <v>-5.1370648060263023E-3</v>
      </c>
      <c r="L61" s="414">
        <v>3836738178.7005725</v>
      </c>
      <c r="M61" s="414">
        <v>-95727520.715670586</v>
      </c>
      <c r="N61" s="413">
        <v>-2.4342874937187859E-2</v>
      </c>
      <c r="O61" s="412">
        <v>855978581.26440001</v>
      </c>
      <c r="P61" s="412">
        <v>-18854483.670451403</v>
      </c>
      <c r="Q61" s="413">
        <v>-2.1552093109164193E-2</v>
      </c>
    </row>
    <row r="62" spans="1:17" x14ac:dyDescent="0.25">
      <c r="A62" s="430" t="s">
        <v>193</v>
      </c>
      <c r="B62" s="430" t="s">
        <v>191</v>
      </c>
      <c r="C62" s="259" t="s">
        <v>184</v>
      </c>
      <c r="D62" s="416">
        <v>365714357.88910609</v>
      </c>
      <c r="E62" s="416">
        <v>85198191.277962148</v>
      </c>
      <c r="F62" s="417">
        <v>0.30371936244254066</v>
      </c>
      <c r="G62" s="424">
        <v>8.5709991425070093</v>
      </c>
      <c r="H62" s="424">
        <v>1.8610010724324697</v>
      </c>
      <c r="I62" s="425">
        <v>2.966540693277206</v>
      </c>
      <c r="J62" s="425">
        <v>8.3159346678505219E-2</v>
      </c>
      <c r="K62" s="417">
        <v>2.8840911652772461E-2</v>
      </c>
      <c r="L62" s="418">
        <v>1084906524.793777</v>
      </c>
      <c r="M62" s="418">
        <v>276071442.56783128</v>
      </c>
      <c r="N62" s="417">
        <v>0.34131981739475481</v>
      </c>
      <c r="O62" s="416">
        <v>202187709.69324774</v>
      </c>
      <c r="P62" s="416">
        <v>50134188.710423797</v>
      </c>
      <c r="Q62" s="417">
        <v>0.32971409268508151</v>
      </c>
    </row>
    <row r="63" spans="1:17" x14ac:dyDescent="0.25">
      <c r="A63" s="430" t="s">
        <v>193</v>
      </c>
      <c r="B63" s="430" t="s">
        <v>191</v>
      </c>
      <c r="C63" s="255" t="s">
        <v>185</v>
      </c>
      <c r="D63" s="412">
        <v>890335570.55389988</v>
      </c>
      <c r="E63" s="412">
        <v>8308424.9200402498</v>
      </c>
      <c r="F63" s="413">
        <v>9.4196929892327603E-3</v>
      </c>
      <c r="G63" s="422">
        <v>20.866190367278108</v>
      </c>
      <c r="H63" s="422">
        <v>-0.2320604624529814</v>
      </c>
      <c r="I63" s="423">
        <v>1.7315807444164177</v>
      </c>
      <c r="J63" s="423">
        <v>3.0861013596920506E-2</v>
      </c>
      <c r="K63" s="413">
        <v>1.8145854979909021E-2</v>
      </c>
      <c r="L63" s="414">
        <v>1541687930.040138</v>
      </c>
      <c r="M63" s="414">
        <v>41606960.342230797</v>
      </c>
      <c r="N63" s="413">
        <v>2.7736476352079705E-2</v>
      </c>
      <c r="O63" s="412">
        <v>419908979.97176653</v>
      </c>
      <c r="P63" s="412">
        <v>1530095.3645569086</v>
      </c>
      <c r="Q63" s="413">
        <v>3.6572002575928795E-3</v>
      </c>
    </row>
    <row r="64" spans="1:17" x14ac:dyDescent="0.25">
      <c r="A64" s="430" t="s">
        <v>193</v>
      </c>
      <c r="B64" s="430" t="s">
        <v>191</v>
      </c>
      <c r="C64" s="259" t="s">
        <v>186</v>
      </c>
      <c r="D64" s="416">
        <v>42619514.590456806</v>
      </c>
      <c r="E64" s="416">
        <v>1340206.5072894916</v>
      </c>
      <c r="F64" s="417">
        <v>3.2466787102858316E-2</v>
      </c>
      <c r="G64" s="424">
        <v>0.99884463141487068</v>
      </c>
      <c r="H64" s="424">
        <v>1.143602349665096E-2</v>
      </c>
      <c r="I64" s="425">
        <v>3.1215716872063632</v>
      </c>
      <c r="J64" s="425">
        <v>-1.4667511536512468E-2</v>
      </c>
      <c r="K64" s="417">
        <v>-4.6767834361587492E-3</v>
      </c>
      <c r="L64" s="418">
        <v>133039870.06804846</v>
      </c>
      <c r="M64" s="418">
        <v>3578085.9606354982</v>
      </c>
      <c r="N64" s="417">
        <v>2.7638163534551639E-2</v>
      </c>
      <c r="O64" s="416">
        <v>29188563.711749502</v>
      </c>
      <c r="P64" s="416">
        <v>796182.69264833257</v>
      </c>
      <c r="Q64" s="417">
        <v>2.8042124826117794E-2</v>
      </c>
    </row>
    <row r="65" spans="1:17" x14ac:dyDescent="0.25">
      <c r="A65" s="430" t="s">
        <v>193</v>
      </c>
      <c r="B65" s="430" t="s">
        <v>191</v>
      </c>
      <c r="C65" s="255" t="s">
        <v>187</v>
      </c>
      <c r="D65" s="412">
        <v>1138080.7507463798</v>
      </c>
      <c r="E65" s="412">
        <v>-412197.83252472035</v>
      </c>
      <c r="F65" s="413">
        <v>-0.26588629745176484</v>
      </c>
      <c r="G65" s="422">
        <v>2.6672425974888208E-2</v>
      </c>
      <c r="H65" s="422">
        <v>-1.0410521605266423E-2</v>
      </c>
      <c r="I65" s="423">
        <v>9.8885395450261147</v>
      </c>
      <c r="J65" s="423">
        <v>-0.63566187601936619</v>
      </c>
      <c r="K65" s="413">
        <v>-6.0400010469983875E-2</v>
      </c>
      <c r="L65" s="414">
        <v>11253956.509188585</v>
      </c>
      <c r="M65" s="414">
        <v>-5061487.5598895028</v>
      </c>
      <c r="N65" s="413">
        <v>-0.31022677277183697</v>
      </c>
      <c r="O65" s="412">
        <v>2594920.7385183885</v>
      </c>
      <c r="P65" s="412">
        <v>-1076894.9514312078</v>
      </c>
      <c r="Q65" s="413">
        <v>-0.29328676664759024</v>
      </c>
    </row>
    <row r="66" spans="1:17" x14ac:dyDescent="0.25">
      <c r="A66" s="430" t="s">
        <v>193</v>
      </c>
      <c r="B66" s="430" t="s">
        <v>191</v>
      </c>
      <c r="C66" s="259" t="s">
        <v>188</v>
      </c>
      <c r="D66" s="416">
        <v>5611879.3624526262</v>
      </c>
      <c r="E66" s="416">
        <v>1009468.4930186812</v>
      </c>
      <c r="F66" s="417">
        <v>0.2193347186195127</v>
      </c>
      <c r="G66" s="424">
        <v>0.1315218070219141</v>
      </c>
      <c r="H66" s="424">
        <v>2.1431296287104232E-2</v>
      </c>
      <c r="I66" s="425">
        <v>4.2862760195811038</v>
      </c>
      <c r="J66" s="425">
        <v>-6.4573823073633463E-2</v>
      </c>
      <c r="K66" s="417">
        <v>-1.4841657471275258E-2</v>
      </c>
      <c r="L66" s="418">
        <v>24054063.936062783</v>
      </c>
      <c r="M66" s="418">
        <v>4029665.3289536498</v>
      </c>
      <c r="N66" s="417">
        <v>0.20123777038292795</v>
      </c>
      <c r="O66" s="416">
        <v>5566794.7780655343</v>
      </c>
      <c r="P66" s="416">
        <v>947152.8720823247</v>
      </c>
      <c r="Q66" s="417">
        <v>0.20502733574557006</v>
      </c>
    </row>
    <row r="67" spans="1:17" x14ac:dyDescent="0.25">
      <c r="A67" s="430" t="s">
        <v>193</v>
      </c>
      <c r="B67" s="430" t="s">
        <v>191</v>
      </c>
      <c r="C67" s="255" t="s">
        <v>189</v>
      </c>
      <c r="D67" s="412">
        <v>122486963.72518767</v>
      </c>
      <c r="E67" s="412">
        <v>-316083.10666415095</v>
      </c>
      <c r="F67" s="413">
        <v>-2.5739028046832422E-3</v>
      </c>
      <c r="G67" s="422">
        <v>2.8706438191721411</v>
      </c>
      <c r="H67" s="422">
        <v>-6.6827547258060616E-2</v>
      </c>
      <c r="I67" s="423">
        <v>5.6953205476924982</v>
      </c>
      <c r="J67" s="423">
        <v>-0.1432209600318437</v>
      </c>
      <c r="K67" s="413">
        <v>-2.4530263224533656E-2</v>
      </c>
      <c r="L67" s="414">
        <v>697602521.32852697</v>
      </c>
      <c r="M67" s="414">
        <v>-19388164.874256134</v>
      </c>
      <c r="N67" s="413">
        <v>-2.70410275159037E-2</v>
      </c>
      <c r="O67" s="412">
        <v>184769948.73784104</v>
      </c>
      <c r="P67" s="412">
        <v>-2643350.1174548864</v>
      </c>
      <c r="Q67" s="413">
        <v>-1.4104389248789911E-2</v>
      </c>
    </row>
    <row r="68" spans="1:17" x14ac:dyDescent="0.25">
      <c r="A68" s="430" t="s">
        <v>193</v>
      </c>
      <c r="B68" s="430" t="s">
        <v>191</v>
      </c>
      <c r="C68" s="259" t="s">
        <v>190</v>
      </c>
      <c r="D68" s="416">
        <v>579145264.93803763</v>
      </c>
      <c r="E68" s="416">
        <v>26795923.512081623</v>
      </c>
      <c r="F68" s="417">
        <v>4.8512637750060018E-2</v>
      </c>
      <c r="G68" s="424">
        <v>13.573034424522326</v>
      </c>
      <c r="H68" s="424">
        <v>0.36073703806620117</v>
      </c>
      <c r="I68" s="425">
        <v>3.1807091718104537</v>
      </c>
      <c r="J68" s="425">
        <v>0.140799975864625</v>
      </c>
      <c r="K68" s="417">
        <v>4.6317165016771793E-2</v>
      </c>
      <c r="L68" s="418">
        <v>1842092655.9990115</v>
      </c>
      <c r="M68" s="418">
        <v>163000813.62362552</v>
      </c>
      <c r="N68" s="417">
        <v>9.7076770614900207E-2</v>
      </c>
      <c r="O68" s="416">
        <v>359015479.45493507</v>
      </c>
      <c r="P68" s="416">
        <v>23679989.617744684</v>
      </c>
      <c r="Q68" s="417">
        <v>7.0615817100783504E-2</v>
      </c>
    </row>
    <row r="69" spans="1:17" x14ac:dyDescent="0.25">
      <c r="A69" s="430" t="s">
        <v>193</v>
      </c>
      <c r="B69" s="429" t="s">
        <v>468</v>
      </c>
      <c r="C69" s="255" t="s">
        <v>20</v>
      </c>
      <c r="D69" s="412">
        <v>3900071928.3939667</v>
      </c>
      <c r="E69" s="412">
        <v>75170495.512847424</v>
      </c>
      <c r="F69" s="413">
        <v>1.9652923567294388E-2</v>
      </c>
      <c r="G69" s="422">
        <v>99.999999999999972</v>
      </c>
      <c r="H69" s="422">
        <v>0</v>
      </c>
      <c r="I69" s="423">
        <v>2.295682027645507</v>
      </c>
      <c r="J69" s="423">
        <v>3.691767261933343E-2</v>
      </c>
      <c r="K69" s="413">
        <v>1.6344189484478404E-2</v>
      </c>
      <c r="L69" s="414">
        <v>8953325032.538784</v>
      </c>
      <c r="M69" s="414">
        <v>313774014.45837593</v>
      </c>
      <c r="N69" s="413">
        <v>3.6318324158480665E-2</v>
      </c>
      <c r="O69" s="412">
        <v>1998194815.00646</v>
      </c>
      <c r="P69" s="412">
        <v>51310967.472215176</v>
      </c>
      <c r="Q69" s="413">
        <v>2.6355433344008285E-2</v>
      </c>
    </row>
    <row r="70" spans="1:17" x14ac:dyDescent="0.25">
      <c r="A70" s="430" t="s">
        <v>193</v>
      </c>
      <c r="B70" s="430" t="s">
        <v>192</v>
      </c>
      <c r="C70" s="259" t="s">
        <v>180</v>
      </c>
      <c r="D70" s="416">
        <v>4841047.6008477081</v>
      </c>
      <c r="E70" s="416">
        <v>530017.52907571197</v>
      </c>
      <c r="F70" s="417">
        <v>0.12294452143727561</v>
      </c>
      <c r="G70" s="424">
        <v>0.12412713636389855</v>
      </c>
      <c r="H70" s="424">
        <v>1.1417563387407556E-2</v>
      </c>
      <c r="I70" s="425">
        <v>4.4013912195667579</v>
      </c>
      <c r="J70" s="425">
        <v>0.14049502967177663</v>
      </c>
      <c r="K70" s="417">
        <v>3.297311725288464E-2</v>
      </c>
      <c r="L70" s="418">
        <v>21307344.40387582</v>
      </c>
      <c r="M70" s="418">
        <v>2938492.7965398356</v>
      </c>
      <c r="N70" s="417">
        <v>0.15997150281111133</v>
      </c>
      <c r="O70" s="416">
        <v>5268008.2136810599</v>
      </c>
      <c r="P70" s="416">
        <v>616412.50389043055</v>
      </c>
      <c r="Q70" s="417">
        <v>0.13251635403158793</v>
      </c>
    </row>
    <row r="71" spans="1:17" x14ac:dyDescent="0.25">
      <c r="A71" s="430" t="s">
        <v>193</v>
      </c>
      <c r="B71" s="430" t="s">
        <v>192</v>
      </c>
      <c r="C71" s="255" t="s">
        <v>181</v>
      </c>
      <c r="D71" s="412">
        <v>211984497.44379485</v>
      </c>
      <c r="E71" s="412">
        <v>2485207.8660393655</v>
      </c>
      <c r="F71" s="413">
        <v>1.1862607606203756E-2</v>
      </c>
      <c r="G71" s="422">
        <v>5.4353996884126481</v>
      </c>
      <c r="H71" s="422">
        <v>-4.1847065628524582E-2</v>
      </c>
      <c r="I71" s="423">
        <v>2.6058561630650021</v>
      </c>
      <c r="J71" s="423">
        <v>-3.3995247265633299E-2</v>
      </c>
      <c r="K71" s="413">
        <v>-1.2877712409341808E-2</v>
      </c>
      <c r="L71" s="414">
        <v>552401109.13814998</v>
      </c>
      <c r="M71" s="414">
        <v>-645885.91695404053</v>
      </c>
      <c r="N71" s="413">
        <v>-1.167868052315674E-3</v>
      </c>
      <c r="O71" s="412">
        <v>113732194.15701061</v>
      </c>
      <c r="P71" s="412">
        <v>1890415.6299934387</v>
      </c>
      <c r="Q71" s="413">
        <v>1.6902589129846306E-2</v>
      </c>
    </row>
    <row r="72" spans="1:17" x14ac:dyDescent="0.25">
      <c r="A72" s="430" t="s">
        <v>193</v>
      </c>
      <c r="B72" s="430" t="s">
        <v>192</v>
      </c>
      <c r="C72" s="259" t="s">
        <v>182</v>
      </c>
      <c r="D72" s="416">
        <v>3873555.8616540269</v>
      </c>
      <c r="E72" s="416">
        <v>855318.61323662614</v>
      </c>
      <c r="F72" s="417">
        <v>0.28338349269432306</v>
      </c>
      <c r="G72" s="424">
        <v>9.9320113392091722E-2</v>
      </c>
      <c r="H72" s="424">
        <v>2.040991658359767E-2</v>
      </c>
      <c r="I72" s="425">
        <v>2.9620839046803518</v>
      </c>
      <c r="J72" s="425">
        <v>-4.4832183886231558E-2</v>
      </c>
      <c r="K72" s="417">
        <v>-1.490968905208238E-2</v>
      </c>
      <c r="L72" s="418">
        <v>11473797.471685624</v>
      </c>
      <c r="M72" s="418">
        <v>2398211.3303084057</v>
      </c>
      <c r="N72" s="417">
        <v>0.26424864388367514</v>
      </c>
      <c r="O72" s="416">
        <v>2081542.2974606687</v>
      </c>
      <c r="P72" s="416">
        <v>444694.09843094996</v>
      </c>
      <c r="Q72" s="417">
        <v>0.27167705514448626</v>
      </c>
    </row>
    <row r="73" spans="1:17" x14ac:dyDescent="0.25">
      <c r="A73" s="430" t="s">
        <v>193</v>
      </c>
      <c r="B73" s="430" t="s">
        <v>192</v>
      </c>
      <c r="C73" s="255" t="s">
        <v>183</v>
      </c>
      <c r="D73" s="412">
        <v>1850246661.4100685</v>
      </c>
      <c r="E73" s="412">
        <v>-39392358.304966688</v>
      </c>
      <c r="F73" s="413">
        <v>-2.0846499195866102E-2</v>
      </c>
      <c r="G73" s="422">
        <v>47.441347118231015</v>
      </c>
      <c r="H73" s="422">
        <v>-1.9622532849212817</v>
      </c>
      <c r="I73" s="423">
        <v>1.899978267936332</v>
      </c>
      <c r="J73" s="423">
        <v>-1.329463010637455E-2</v>
      </c>
      <c r="K73" s="413">
        <v>-6.9486324297882767E-3</v>
      </c>
      <c r="L73" s="414">
        <v>3515428447.0008826</v>
      </c>
      <c r="M73" s="414">
        <v>-99966676.503881931</v>
      </c>
      <c r="N73" s="413">
        <v>-2.7650276965294519E-2</v>
      </c>
      <c r="O73" s="412">
        <v>783542019.19329751</v>
      </c>
      <c r="P73" s="412">
        <v>-18690692.242113233</v>
      </c>
      <c r="Q73" s="413">
        <v>-2.3298342208796924E-2</v>
      </c>
    </row>
    <row r="74" spans="1:17" x14ac:dyDescent="0.25">
      <c r="A74" s="430" t="s">
        <v>193</v>
      </c>
      <c r="B74" s="430" t="s">
        <v>192</v>
      </c>
      <c r="C74" s="259" t="s">
        <v>184</v>
      </c>
      <c r="D74" s="416">
        <v>340332635.31958395</v>
      </c>
      <c r="E74" s="416">
        <v>78718781.615695566</v>
      </c>
      <c r="F74" s="417">
        <v>0.3008968389907769</v>
      </c>
      <c r="G74" s="424">
        <v>8.7263168876921569</v>
      </c>
      <c r="H74" s="424">
        <v>1.8865627582157574</v>
      </c>
      <c r="I74" s="425">
        <v>2.9643831567299119</v>
      </c>
      <c r="J74" s="425">
        <v>7.7865224710079506E-2</v>
      </c>
      <c r="K74" s="417">
        <v>2.6975486223843947E-2</v>
      </c>
      <c r="L74" s="418">
        <v>1008876331.8268782</v>
      </c>
      <c r="M74" s="418">
        <v>253723251.84579134</v>
      </c>
      <c r="N74" s="417">
        <v>0.33598916374961479</v>
      </c>
      <c r="O74" s="416">
        <v>188362792.24075058</v>
      </c>
      <c r="P74" s="416">
        <v>46248196.145393491</v>
      </c>
      <c r="Q74" s="417">
        <v>0.32542889622936083</v>
      </c>
    </row>
    <row r="75" spans="1:17" x14ac:dyDescent="0.25">
      <c r="A75" s="430" t="s">
        <v>193</v>
      </c>
      <c r="B75" s="430" t="s">
        <v>192</v>
      </c>
      <c r="C75" s="255" t="s">
        <v>185</v>
      </c>
      <c r="D75" s="412">
        <v>814878436.5062089</v>
      </c>
      <c r="E75" s="412">
        <v>7789810.2354806662</v>
      </c>
      <c r="F75" s="413">
        <v>9.6517408149767031E-3</v>
      </c>
      <c r="G75" s="422">
        <v>20.893933534240542</v>
      </c>
      <c r="H75" s="422">
        <v>-0.20696646105125893</v>
      </c>
      <c r="I75" s="423">
        <v>1.7311654278917059</v>
      </c>
      <c r="J75" s="423">
        <v>2.480582152034172E-2</v>
      </c>
      <c r="K75" s="413">
        <v>1.453727656686166E-2</v>
      </c>
      <c r="L75" s="414">
        <v>1410689377.2139955</v>
      </c>
      <c r="M75" s="414">
        <v>33505946.583870649</v>
      </c>
      <c r="N75" s="413">
        <v>2.4329327407417424E-2</v>
      </c>
      <c r="O75" s="412">
        <v>383977538.88766927</v>
      </c>
      <c r="P75" s="412">
        <v>1453928.5160685182</v>
      </c>
      <c r="Q75" s="413">
        <v>3.8008856882222413E-3</v>
      </c>
    </row>
    <row r="76" spans="1:17" x14ac:dyDescent="0.25">
      <c r="A76" s="430" t="s">
        <v>193</v>
      </c>
      <c r="B76" s="430" t="s">
        <v>192</v>
      </c>
      <c r="C76" s="259" t="s">
        <v>186</v>
      </c>
      <c r="D76" s="416">
        <v>38401986.541288354</v>
      </c>
      <c r="E76" s="416">
        <v>1458323.2871027067</v>
      </c>
      <c r="F76" s="417">
        <v>3.9474246965411082E-2</v>
      </c>
      <c r="G76" s="424">
        <v>0.98464816153024437</v>
      </c>
      <c r="H76" s="424">
        <v>1.8775866453670131E-2</v>
      </c>
      <c r="I76" s="425">
        <v>3.1116006039574695</v>
      </c>
      <c r="J76" s="425">
        <v>-2.337321429031114E-2</v>
      </c>
      <c r="K76" s="417">
        <v>-7.4556330117535223E-3</v>
      </c>
      <c r="L76" s="418">
        <v>119491644.51503946</v>
      </c>
      <c r="M76" s="418">
        <v>3674227.4630048573</v>
      </c>
      <c r="N76" s="417">
        <v>3.1724308454868198E-2</v>
      </c>
      <c r="O76" s="416">
        <v>26277059.369672477</v>
      </c>
      <c r="P76" s="416">
        <v>869425.60862770677</v>
      </c>
      <c r="Q76" s="417">
        <v>3.42190704102764E-2</v>
      </c>
    </row>
    <row r="77" spans="1:17" x14ac:dyDescent="0.25">
      <c r="A77" s="430" t="s">
        <v>193</v>
      </c>
      <c r="B77" s="430" t="s">
        <v>192</v>
      </c>
      <c r="C77" s="255" t="s">
        <v>187</v>
      </c>
      <c r="D77" s="412">
        <v>1008260.5639617926</v>
      </c>
      <c r="E77" s="412">
        <v>-389700.0713912627</v>
      </c>
      <c r="F77" s="413">
        <v>-0.27876326524233197</v>
      </c>
      <c r="G77" s="422">
        <v>2.5852358173737319E-2</v>
      </c>
      <c r="H77" s="422">
        <v>-1.0696574129075948E-2</v>
      </c>
      <c r="I77" s="423">
        <v>9.7308016692112975</v>
      </c>
      <c r="J77" s="423">
        <v>-0.72018239207173806</v>
      </c>
      <c r="K77" s="413">
        <v>-6.8910486117737271E-2</v>
      </c>
      <c r="L77" s="414">
        <v>9811183.5787993353</v>
      </c>
      <c r="M77" s="414">
        <v>-4798880.7395765521</v>
      </c>
      <c r="N77" s="413">
        <v>-0.32846403924045248</v>
      </c>
      <c r="O77" s="412">
        <v>2277879.4190520202</v>
      </c>
      <c r="P77" s="412">
        <v>-1019891.5350452154</v>
      </c>
      <c r="Q77" s="413">
        <v>-0.30926694098572122</v>
      </c>
    </row>
    <row r="78" spans="1:17" x14ac:dyDescent="0.25">
      <c r="A78" s="430" t="s">
        <v>193</v>
      </c>
      <c r="B78" s="430" t="s">
        <v>192</v>
      </c>
      <c r="C78" s="259" t="s">
        <v>188</v>
      </c>
      <c r="D78" s="416">
        <v>5085390.5097664492</v>
      </c>
      <c r="E78" s="416">
        <v>927791.11503708921</v>
      </c>
      <c r="F78" s="417">
        <v>0.22315548636390062</v>
      </c>
      <c r="G78" s="424">
        <v>0.13039222360856792</v>
      </c>
      <c r="H78" s="424">
        <v>2.1694013532141621E-2</v>
      </c>
      <c r="I78" s="425">
        <v>4.3147933191962942</v>
      </c>
      <c r="J78" s="425">
        <v>-2.7482756400701192E-2</v>
      </c>
      <c r="K78" s="417">
        <v>-6.3291131015714474E-3</v>
      </c>
      <c r="L78" s="418">
        <v>21942408.997044511</v>
      </c>
      <c r="M78" s="418">
        <v>3888964.6133946627</v>
      </c>
      <c r="N78" s="417">
        <v>0.21541399694989585</v>
      </c>
      <c r="O78" s="416">
        <v>5048075.0233369786</v>
      </c>
      <c r="P78" s="416">
        <v>874959.10332939215</v>
      </c>
      <c r="Q78" s="417">
        <v>0.20966565992918823</v>
      </c>
    </row>
    <row r="79" spans="1:17" x14ac:dyDescent="0.25">
      <c r="A79" s="430" t="s">
        <v>193</v>
      </c>
      <c r="B79" s="430" t="s">
        <v>192</v>
      </c>
      <c r="C79" s="255" t="s">
        <v>189</v>
      </c>
      <c r="D79" s="412">
        <v>109012207.44486338</v>
      </c>
      <c r="E79" s="412">
        <v>-657124.26691244543</v>
      </c>
      <c r="F79" s="413">
        <v>-5.9918689815622013E-3</v>
      </c>
      <c r="G79" s="422">
        <v>2.7951332551385564</v>
      </c>
      <c r="H79" s="422">
        <v>-7.2112702338758883E-2</v>
      </c>
      <c r="I79" s="423">
        <v>5.6971194832089109</v>
      </c>
      <c r="J79" s="423">
        <v>-0.15192460221070814</v>
      </c>
      <c r="K79" s="413">
        <v>-2.5974261775428015E-2</v>
      </c>
      <c r="L79" s="414">
        <v>621055570.94174266</v>
      </c>
      <c r="M79" s="414">
        <v>-20405185.05894196</v>
      </c>
      <c r="N79" s="413">
        <v>-3.1810496383538986E-2</v>
      </c>
      <c r="O79" s="412">
        <v>164164888.71624005</v>
      </c>
      <c r="P79" s="412">
        <v>-2889990.6713929176</v>
      </c>
      <c r="Q79" s="413">
        <v>-1.7299648366971693E-2</v>
      </c>
    </row>
    <row r="80" spans="1:17" x14ac:dyDescent="0.25">
      <c r="A80" s="430" t="s">
        <v>193</v>
      </c>
      <c r="B80" s="430" t="s">
        <v>192</v>
      </c>
      <c r="C80" s="259" t="s">
        <v>190</v>
      </c>
      <c r="D80" s="416">
        <v>520192111.14547408</v>
      </c>
      <c r="E80" s="416">
        <v>22629289.848151445</v>
      </c>
      <c r="F80" s="417">
        <v>4.5480266771437759E-2</v>
      </c>
      <c r="G80" s="424">
        <v>13.338013264788348</v>
      </c>
      <c r="H80" s="424">
        <v>0.32949971147223778</v>
      </c>
      <c r="I80" s="425">
        <v>3.190476551164831</v>
      </c>
      <c r="J80" s="425">
        <v>0.13279980305287564</v>
      </c>
      <c r="K80" s="417">
        <v>4.3431603139500098E-2</v>
      </c>
      <c r="L80" s="418">
        <v>1659660732.7105646</v>
      </c>
      <c r="M80" s="418">
        <v>138274463.30475712</v>
      </c>
      <c r="N80" s="417">
        <v>9.0887150808033501E-2</v>
      </c>
      <c r="O80" s="416">
        <v>323214620.29735851</v>
      </c>
      <c r="P80" s="416">
        <v>21265313.12410301</v>
      </c>
      <c r="Q80" s="417">
        <v>7.0426765748136611E-2</v>
      </c>
    </row>
    <row r="81" spans="1:17" x14ac:dyDescent="0.25">
      <c r="A81" s="430" t="s">
        <v>194</v>
      </c>
      <c r="B81" s="429" t="s">
        <v>465</v>
      </c>
      <c r="C81" s="255" t="s">
        <v>20</v>
      </c>
      <c r="D81" s="412">
        <v>207496250.17799065</v>
      </c>
      <c r="E81" s="412">
        <v>-3718880.3642423749</v>
      </c>
      <c r="F81" s="413">
        <v>-1.7607073672682626E-2</v>
      </c>
      <c r="G81" s="422">
        <v>100.00000000000001</v>
      </c>
      <c r="H81" s="422">
        <v>1.4210854715202004E-14</v>
      </c>
      <c r="I81" s="423">
        <v>2.6032178082058204</v>
      </c>
      <c r="J81" s="423">
        <v>3.4419308711872265E-2</v>
      </c>
      <c r="K81" s="413">
        <v>1.3398991286647377E-2</v>
      </c>
      <c r="L81" s="414">
        <v>540157933.59927535</v>
      </c>
      <c r="M81" s="414">
        <v>-2411176.8080312014</v>
      </c>
      <c r="N81" s="413">
        <v>-4.4439994127589222E-3</v>
      </c>
      <c r="O81" s="412">
        <v>125529754.77327845</v>
      </c>
      <c r="P81" s="412">
        <v>-688541.00485421717</v>
      </c>
      <c r="Q81" s="413">
        <v>-5.4551600511588191E-3</v>
      </c>
    </row>
    <row r="82" spans="1:17" x14ac:dyDescent="0.25">
      <c r="A82" s="430" t="s">
        <v>194</v>
      </c>
      <c r="B82" s="430" t="s">
        <v>179</v>
      </c>
      <c r="C82" s="259" t="s">
        <v>180</v>
      </c>
      <c r="D82" s="416">
        <v>357364.53203048464</v>
      </c>
      <c r="E82" s="416">
        <v>84143.899181664572</v>
      </c>
      <c r="F82" s="417">
        <v>0.30797051563899835</v>
      </c>
      <c r="G82" s="424">
        <v>0.17222698324617278</v>
      </c>
      <c r="H82" s="424">
        <v>4.2870420509684121E-2</v>
      </c>
      <c r="I82" s="425">
        <v>4.818080897818187</v>
      </c>
      <c r="J82" s="425">
        <v>0.23292377436519018</v>
      </c>
      <c r="K82" s="417">
        <v>5.0799518553854839E-2</v>
      </c>
      <c r="L82" s="418">
        <v>1721811.2253338138</v>
      </c>
      <c r="M82" s="418">
        <v>469051.69435271062</v>
      </c>
      <c r="N82" s="417">
        <v>0.37441478811609685</v>
      </c>
      <c r="O82" s="416">
        <v>416913.09927502694</v>
      </c>
      <c r="P82" s="416">
        <v>114443.46120320837</v>
      </c>
      <c r="Q82" s="417">
        <v>0.37836346792610914</v>
      </c>
    </row>
    <row r="83" spans="1:17" x14ac:dyDescent="0.25">
      <c r="A83" s="430" t="s">
        <v>194</v>
      </c>
      <c r="B83" s="430" t="s">
        <v>179</v>
      </c>
      <c r="C83" s="255" t="s">
        <v>181</v>
      </c>
      <c r="D83" s="412">
        <v>12101409.342094878</v>
      </c>
      <c r="E83" s="412">
        <v>-262179.70552867092</v>
      </c>
      <c r="F83" s="413">
        <v>-2.1205792631797758E-2</v>
      </c>
      <c r="G83" s="422">
        <v>5.8321098967881433</v>
      </c>
      <c r="H83" s="422">
        <v>-2.1442836808001964E-2</v>
      </c>
      <c r="I83" s="423">
        <v>2.6888836893410155</v>
      </c>
      <c r="J83" s="423">
        <v>-4.0232899080471007E-2</v>
      </c>
      <c r="K83" s="413">
        <v>-1.4742096124131365E-2</v>
      </c>
      <c r="L83" s="414">
        <v>32539282.197997905</v>
      </c>
      <c r="M83" s="414">
        <v>-1202393.7642977312</v>
      </c>
      <c r="N83" s="413">
        <v>-3.5635270922562842E-2</v>
      </c>
      <c r="O83" s="412">
        <v>6594652.2811610894</v>
      </c>
      <c r="P83" s="412">
        <v>-97650.039639881812</v>
      </c>
      <c r="Q83" s="413">
        <v>-1.4591396945168868E-2</v>
      </c>
    </row>
    <row r="84" spans="1:17" x14ac:dyDescent="0.25">
      <c r="A84" s="430" t="s">
        <v>194</v>
      </c>
      <c r="B84" s="430" t="s">
        <v>179</v>
      </c>
      <c r="C84" s="259" t="s">
        <v>182</v>
      </c>
      <c r="D84" s="416">
        <v>295469.63380211609</v>
      </c>
      <c r="E84" s="416">
        <v>83621.439676162874</v>
      </c>
      <c r="F84" s="417">
        <v>0.39472340097667385</v>
      </c>
      <c r="G84" s="424">
        <v>0.14239757757003405</v>
      </c>
      <c r="H84" s="424">
        <v>4.2097853027528512E-2</v>
      </c>
      <c r="I84" s="425">
        <v>3.0649275738464348</v>
      </c>
      <c r="J84" s="425">
        <v>-0.11618442589282729</v>
      </c>
      <c r="K84" s="417">
        <v>-3.6523211349474734E-2</v>
      </c>
      <c r="L84" s="418">
        <v>905593.02787441423</v>
      </c>
      <c r="M84" s="418">
        <v>231680.19541725179</v>
      </c>
      <c r="N84" s="417">
        <v>0.34378362342874458</v>
      </c>
      <c r="O84" s="416">
        <v>160067.26607421201</v>
      </c>
      <c r="P84" s="416">
        <v>41703.99484394805</v>
      </c>
      <c r="Q84" s="417">
        <v>0.35233898497800964</v>
      </c>
    </row>
    <row r="85" spans="1:17" x14ac:dyDescent="0.25">
      <c r="A85" s="430" t="s">
        <v>194</v>
      </c>
      <c r="B85" s="430" t="s">
        <v>179</v>
      </c>
      <c r="C85" s="255" t="s">
        <v>183</v>
      </c>
      <c r="D85" s="412">
        <v>83631918.216143176</v>
      </c>
      <c r="E85" s="412">
        <v>-7373433.4596607089</v>
      </c>
      <c r="F85" s="413">
        <v>-8.1021976442964799E-2</v>
      </c>
      <c r="G85" s="422">
        <v>40.30526727321751</v>
      </c>
      <c r="H85" s="422">
        <v>-2.7813011190062369</v>
      </c>
      <c r="I85" s="423">
        <v>1.9651565294936544</v>
      </c>
      <c r="J85" s="423">
        <v>3.0185197012991161E-2</v>
      </c>
      <c r="K85" s="413">
        <v>1.5599816134895018E-2</v>
      </c>
      <c r="L85" s="414">
        <v>164349810.15653306</v>
      </c>
      <c r="M85" s="414">
        <v>-11742936.438468546</v>
      </c>
      <c r="N85" s="413">
        <v>-6.6686088243465835E-2</v>
      </c>
      <c r="O85" s="412">
        <v>38368515.270293251</v>
      </c>
      <c r="P85" s="412">
        <v>-2742599.3295163363</v>
      </c>
      <c r="Q85" s="413">
        <v>-6.6711869921644962E-2</v>
      </c>
    </row>
    <row r="86" spans="1:17" x14ac:dyDescent="0.25">
      <c r="A86" s="430" t="s">
        <v>194</v>
      </c>
      <c r="B86" s="430" t="s">
        <v>179</v>
      </c>
      <c r="C86" s="259" t="s">
        <v>184</v>
      </c>
      <c r="D86" s="416">
        <v>17668476.859324623</v>
      </c>
      <c r="E86" s="416">
        <v>3397904.8568415772</v>
      </c>
      <c r="F86" s="417">
        <v>0.23810572247912346</v>
      </c>
      <c r="G86" s="424">
        <v>8.5150824866322044</v>
      </c>
      <c r="H86" s="424">
        <v>1.7586668994308852</v>
      </c>
      <c r="I86" s="425">
        <v>3.0899267825433649</v>
      </c>
      <c r="J86" s="425">
        <v>-6.9380258695797892E-2</v>
      </c>
      <c r="K86" s="417">
        <v>-2.1960593823316756E-2</v>
      </c>
      <c r="L86" s="418">
        <v>54594299.854374826</v>
      </c>
      <c r="M86" s="418">
        <v>9509181.244419679</v>
      </c>
      <c r="N86" s="417">
        <v>0.21091618559743519</v>
      </c>
      <c r="O86" s="416">
        <v>10768956.238509137</v>
      </c>
      <c r="P86" s="416">
        <v>2161767.0381614063</v>
      </c>
      <c r="Q86" s="417">
        <v>0.25115830358115876</v>
      </c>
    </row>
    <row r="87" spans="1:17" x14ac:dyDescent="0.25">
      <c r="A87" s="430" t="s">
        <v>194</v>
      </c>
      <c r="B87" s="430" t="s">
        <v>179</v>
      </c>
      <c r="C87" s="255" t="s">
        <v>185</v>
      </c>
      <c r="D87" s="412">
        <v>43908812.393333927</v>
      </c>
      <c r="E87" s="412">
        <v>-1960311.4743298143</v>
      </c>
      <c r="F87" s="413">
        <v>-4.2737059464782387E-2</v>
      </c>
      <c r="G87" s="422">
        <v>21.161255856753499</v>
      </c>
      <c r="H87" s="422">
        <v>-0.5555234998712848</v>
      </c>
      <c r="I87" s="423">
        <v>1.9134513993186135</v>
      </c>
      <c r="J87" s="423">
        <v>1.2294707950331052E-2</v>
      </c>
      <c r="K87" s="413">
        <v>6.4669619322552637E-3</v>
      </c>
      <c r="L87" s="414">
        <v>84017378.516443282</v>
      </c>
      <c r="M87" s="414">
        <v>-3187013.2517662346</v>
      </c>
      <c r="N87" s="413">
        <v>-3.6546476469182423E-2</v>
      </c>
      <c r="O87" s="412">
        <v>22872732.363714755</v>
      </c>
      <c r="P87" s="412">
        <v>-940279.66057564318</v>
      </c>
      <c r="Q87" s="413">
        <v>-3.9485960852684805E-2</v>
      </c>
    </row>
    <row r="88" spans="1:17" x14ac:dyDescent="0.25">
      <c r="A88" s="430" t="s">
        <v>194</v>
      </c>
      <c r="B88" s="430" t="s">
        <v>179</v>
      </c>
      <c r="C88" s="259" t="s">
        <v>186</v>
      </c>
      <c r="D88" s="416">
        <v>4260076.729845155</v>
      </c>
      <c r="E88" s="416">
        <v>144047.66884137969</v>
      </c>
      <c r="F88" s="417">
        <v>3.4996756997204198E-2</v>
      </c>
      <c r="G88" s="424">
        <v>2.0530861286364712</v>
      </c>
      <c r="H88" s="424">
        <v>0.10434834151057926</v>
      </c>
      <c r="I88" s="425">
        <v>3.1356364683231517</v>
      </c>
      <c r="J88" s="425">
        <v>-0.2134839553159904</v>
      </c>
      <c r="K88" s="417">
        <v>-6.3743290270828631E-2</v>
      </c>
      <c r="L88" s="418">
        <v>13358051.951957302</v>
      </c>
      <c r="M88" s="418">
        <v>-427025.04054268263</v>
      </c>
      <c r="N88" s="417">
        <v>-3.0977341713434983E-2</v>
      </c>
      <c r="O88" s="416">
        <v>3020861.0938807428</v>
      </c>
      <c r="P88" s="416">
        <v>73597.711468189955</v>
      </c>
      <c r="Q88" s="417">
        <v>2.4971542043841631E-2</v>
      </c>
    </row>
    <row r="89" spans="1:17" x14ac:dyDescent="0.25">
      <c r="A89" s="430" t="s">
        <v>194</v>
      </c>
      <c r="B89" s="430" t="s">
        <v>179</v>
      </c>
      <c r="C89" s="255" t="s">
        <v>187</v>
      </c>
      <c r="D89" s="412">
        <v>86542.240163101393</v>
      </c>
      <c r="E89" s="412">
        <v>-41434.760386770577</v>
      </c>
      <c r="F89" s="413">
        <v>-0.32376724105690902</v>
      </c>
      <c r="G89" s="422">
        <v>4.1707857413743776E-2</v>
      </c>
      <c r="H89" s="422">
        <v>-1.8882972524115547E-2</v>
      </c>
      <c r="I89" s="423">
        <v>11.556320103823042</v>
      </c>
      <c r="J89" s="423">
        <v>-0.29032260982646285</v>
      </c>
      <c r="K89" s="413">
        <v>-2.4506741432486857E-2</v>
      </c>
      <c r="L89" s="414">
        <v>1000109.8298267305</v>
      </c>
      <c r="M89" s="414">
        <v>-515987.97125212895</v>
      </c>
      <c r="N89" s="413">
        <v>-0.34033950242850458</v>
      </c>
      <c r="O89" s="412">
        <v>223572.40027475357</v>
      </c>
      <c r="P89" s="412">
        <v>-109847.92920474551</v>
      </c>
      <c r="Q89" s="413">
        <v>-0.32945780293669735</v>
      </c>
    </row>
    <row r="90" spans="1:17" x14ac:dyDescent="0.25">
      <c r="A90" s="430" t="s">
        <v>194</v>
      </c>
      <c r="B90" s="430" t="s">
        <v>179</v>
      </c>
      <c r="C90" s="259" t="s">
        <v>188</v>
      </c>
      <c r="D90" s="416">
        <v>557789.98289645382</v>
      </c>
      <c r="E90" s="416">
        <v>138217.8324198086</v>
      </c>
      <c r="F90" s="417">
        <v>0.3294256595982108</v>
      </c>
      <c r="G90" s="424">
        <v>0.26881930753831967</v>
      </c>
      <c r="H90" s="424">
        <v>7.0172482663834329E-2</v>
      </c>
      <c r="I90" s="425">
        <v>4.3695860370417359</v>
      </c>
      <c r="J90" s="425">
        <v>9.9793244485076649E-2</v>
      </c>
      <c r="K90" s="417">
        <v>2.3371917405229078E-2</v>
      </c>
      <c r="L90" s="418">
        <v>2437311.3208660935</v>
      </c>
      <c r="M90" s="418">
        <v>645825.17680341587</v>
      </c>
      <c r="N90" s="417">
        <v>0.36049688631073262</v>
      </c>
      <c r="O90" s="416">
        <v>560130.19166833977</v>
      </c>
      <c r="P90" s="416">
        <v>122704.98061413388</v>
      </c>
      <c r="Q90" s="417">
        <v>0.28051648033365922</v>
      </c>
    </row>
    <row r="91" spans="1:17" x14ac:dyDescent="0.25">
      <c r="A91" s="430" t="s">
        <v>194</v>
      </c>
      <c r="B91" s="430" t="s">
        <v>179</v>
      </c>
      <c r="C91" s="255" t="s">
        <v>189</v>
      </c>
      <c r="D91" s="412">
        <v>11093805.275173349</v>
      </c>
      <c r="E91" s="412">
        <v>-274059.33663582616</v>
      </c>
      <c r="F91" s="413">
        <v>-2.4108251285041484E-2</v>
      </c>
      <c r="G91" s="422">
        <v>5.3465087998732823</v>
      </c>
      <c r="H91" s="422">
        <v>-3.5617273493484092E-2</v>
      </c>
      <c r="I91" s="423">
        <v>5.8145999333005438</v>
      </c>
      <c r="J91" s="423">
        <v>-0.11545322774478972</v>
      </c>
      <c r="K91" s="413">
        <v>-1.9469172469347297E-2</v>
      </c>
      <c r="L91" s="414">
        <v>64506039.413072176</v>
      </c>
      <c r="M91" s="414">
        <v>-2906002.0625222102</v>
      </c>
      <c r="N91" s="413">
        <v>-4.3108056052185997E-2</v>
      </c>
      <c r="O91" s="412">
        <v>18323198.315943439</v>
      </c>
      <c r="P91" s="412">
        <v>-635178.64614049345</v>
      </c>
      <c r="Q91" s="413">
        <v>-3.3503851485326398E-2</v>
      </c>
    </row>
    <row r="92" spans="1:17" x14ac:dyDescent="0.25">
      <c r="A92" s="430" t="s">
        <v>194</v>
      </c>
      <c r="B92" s="430" t="s">
        <v>179</v>
      </c>
      <c r="C92" s="259" t="s">
        <v>190</v>
      </c>
      <c r="D92" s="416">
        <v>33521993.9848997</v>
      </c>
      <c r="E92" s="416">
        <v>2332011.6870551556</v>
      </c>
      <c r="F92" s="417">
        <v>7.4767970843520312E-2</v>
      </c>
      <c r="G92" s="424">
        <v>16.155469776511374</v>
      </c>
      <c r="H92" s="424">
        <v>1.3885436487413632</v>
      </c>
      <c r="I92" s="425">
        <v>3.5992408780355674</v>
      </c>
      <c r="J92" s="425">
        <v>-5.6221366425209141E-2</v>
      </c>
      <c r="K92" s="417">
        <v>-1.5380097690901592E-2</v>
      </c>
      <c r="L92" s="418">
        <v>120653731.0637134</v>
      </c>
      <c r="M92" s="418">
        <v>6639928.368542701</v>
      </c>
      <c r="N92" s="417">
        <v>5.8237934456894923E-2</v>
      </c>
      <c r="O92" s="416">
        <v>24205766.551587801</v>
      </c>
      <c r="P92" s="416">
        <v>1308407.7130360976</v>
      </c>
      <c r="Q92" s="417">
        <v>5.7142298474755292E-2</v>
      </c>
    </row>
    <row r="93" spans="1:17" x14ac:dyDescent="0.25">
      <c r="A93" s="430" t="s">
        <v>194</v>
      </c>
      <c r="B93" s="429" t="s">
        <v>466</v>
      </c>
      <c r="C93" s="255" t="s">
        <v>20</v>
      </c>
      <c r="D93" s="412">
        <v>2334289388.6311235</v>
      </c>
      <c r="E93" s="412">
        <v>20328123.022590637</v>
      </c>
      <c r="F93" s="413">
        <v>8.7849884631688857E-3</v>
      </c>
      <c r="G93" s="422">
        <v>99.999999999999986</v>
      </c>
      <c r="H93" s="422">
        <v>-1.4210854715202004E-14</v>
      </c>
      <c r="I93" s="423">
        <v>2.4728122554029524</v>
      </c>
      <c r="J93" s="423">
        <v>4.0896786305438582E-2</v>
      </c>
      <c r="K93" s="413">
        <v>1.6816697301002579E-2</v>
      </c>
      <c r="L93" s="414">
        <v>5772259407.8641062</v>
      </c>
      <c r="M93" s="414">
        <v>144901211.13825417</v>
      </c>
      <c r="N93" s="413">
        <v>2.5749420255949156E-2</v>
      </c>
      <c r="O93" s="412">
        <v>1305835933.5230393</v>
      </c>
      <c r="P93" s="412">
        <v>19137716.654398441</v>
      </c>
      <c r="Q93" s="413">
        <v>1.4873508335911693E-2</v>
      </c>
    </row>
    <row r="94" spans="1:17" x14ac:dyDescent="0.25">
      <c r="A94" s="430" t="s">
        <v>194</v>
      </c>
      <c r="B94" s="430" t="s">
        <v>191</v>
      </c>
      <c r="C94" s="259" t="s">
        <v>180</v>
      </c>
      <c r="D94" s="416">
        <v>3934346.1698125429</v>
      </c>
      <c r="E94" s="416">
        <v>499774.68932289677</v>
      </c>
      <c r="F94" s="417">
        <v>0.14551296782201398</v>
      </c>
      <c r="G94" s="424">
        <v>0.16854577624241038</v>
      </c>
      <c r="H94" s="424">
        <v>2.0117557864847702E-2</v>
      </c>
      <c r="I94" s="425">
        <v>4.6507830054679484</v>
      </c>
      <c r="J94" s="425">
        <v>0.11989943107986711</v>
      </c>
      <c r="K94" s="417">
        <v>2.6462704042458238E-2</v>
      </c>
      <c r="L94" s="418">
        <v>18297790.304192089</v>
      </c>
      <c r="M94" s="418">
        <v>2736146.798179796</v>
      </c>
      <c r="N94" s="417">
        <v>0.17582633846628581</v>
      </c>
      <c r="O94" s="416">
        <v>4473564.5077831857</v>
      </c>
      <c r="P94" s="416">
        <v>615630.90911928657</v>
      </c>
      <c r="Q94" s="417">
        <v>0.15957529941222817</v>
      </c>
    </row>
    <row r="95" spans="1:17" x14ac:dyDescent="0.25">
      <c r="A95" s="430" t="s">
        <v>194</v>
      </c>
      <c r="B95" s="430" t="s">
        <v>191</v>
      </c>
      <c r="C95" s="255" t="s">
        <v>181</v>
      </c>
      <c r="D95" s="412">
        <v>155389154.42561996</v>
      </c>
      <c r="E95" s="412">
        <v>-1399221.4163904488</v>
      </c>
      <c r="F95" s="413">
        <v>-8.9242675605007236E-3</v>
      </c>
      <c r="G95" s="422">
        <v>6.6568076427209153</v>
      </c>
      <c r="H95" s="422">
        <v>-0.11894864033759589</v>
      </c>
      <c r="I95" s="423">
        <v>2.6894363913991755</v>
      </c>
      <c r="J95" s="423">
        <v>4.8789987520647671E-4</v>
      </c>
      <c r="K95" s="413">
        <v>1.8144634482379323E-4</v>
      </c>
      <c r="L95" s="414">
        <v>417909246.74100858</v>
      </c>
      <c r="M95" s="414">
        <v>-3686619.9678583741</v>
      </c>
      <c r="N95" s="413">
        <v>-8.7444404914058839E-3</v>
      </c>
      <c r="O95" s="412">
        <v>83998764.662103012</v>
      </c>
      <c r="P95" s="412">
        <v>-107744.23368634284</v>
      </c>
      <c r="Q95" s="413">
        <v>-1.2810451307620125E-3</v>
      </c>
    </row>
    <row r="96" spans="1:17" x14ac:dyDescent="0.25">
      <c r="A96" s="430" t="s">
        <v>194</v>
      </c>
      <c r="B96" s="430" t="s">
        <v>191</v>
      </c>
      <c r="C96" s="259" t="s">
        <v>182</v>
      </c>
      <c r="D96" s="416">
        <v>3281619.853256667</v>
      </c>
      <c r="E96" s="416">
        <v>1049714.6729093883</v>
      </c>
      <c r="F96" s="417">
        <v>0.47032225300272629</v>
      </c>
      <c r="G96" s="424">
        <v>0.14058324855690144</v>
      </c>
      <c r="H96" s="424">
        <v>4.412937901642211E-2</v>
      </c>
      <c r="I96" s="425">
        <v>3.0854585757844446</v>
      </c>
      <c r="J96" s="425">
        <v>-0.161492258454905</v>
      </c>
      <c r="K96" s="417">
        <v>-4.9736588787226636E-2</v>
      </c>
      <c r="L96" s="418">
        <v>10125302.118695274</v>
      </c>
      <c r="M96" s="418">
        <v>2878415.7314235512</v>
      </c>
      <c r="N96" s="417">
        <v>0.39719343972042109</v>
      </c>
      <c r="O96" s="416">
        <v>1792914.7010614811</v>
      </c>
      <c r="P96" s="416">
        <v>540233.10269799666</v>
      </c>
      <c r="Q96" s="417">
        <v>0.43126130646747146</v>
      </c>
    </row>
    <row r="97" spans="1:17" x14ac:dyDescent="0.25">
      <c r="A97" s="430" t="s">
        <v>194</v>
      </c>
      <c r="B97" s="430" t="s">
        <v>191</v>
      </c>
      <c r="C97" s="255" t="s">
        <v>183</v>
      </c>
      <c r="D97" s="412">
        <v>1056254096.1402264</v>
      </c>
      <c r="E97" s="412">
        <v>-37308477.134857178</v>
      </c>
      <c r="F97" s="413">
        <v>-3.4116453915502012E-2</v>
      </c>
      <c r="G97" s="422">
        <v>45.249492255955296</v>
      </c>
      <c r="H97" s="422">
        <v>-2.0098369959323747</v>
      </c>
      <c r="I97" s="423">
        <v>1.9597660571023956</v>
      </c>
      <c r="J97" s="423">
        <v>-2.7256900977073117E-2</v>
      </c>
      <c r="K97" s="413">
        <v>-1.3717456492509741E-2</v>
      </c>
      <c r="L97" s="414">
        <v>2070010925.2909861</v>
      </c>
      <c r="M97" s="414">
        <v>-102923013.90306616</v>
      </c>
      <c r="N97" s="413">
        <v>-4.7365919435747146E-2</v>
      </c>
      <c r="O97" s="412">
        <v>472171228.62624633</v>
      </c>
      <c r="P97" s="412">
        <v>-17669554.620476365</v>
      </c>
      <c r="Q97" s="413">
        <v>-3.6072036516356328E-2</v>
      </c>
    </row>
    <row r="98" spans="1:17" x14ac:dyDescent="0.25">
      <c r="A98" s="430" t="s">
        <v>194</v>
      </c>
      <c r="B98" s="430" t="s">
        <v>191</v>
      </c>
      <c r="C98" s="259" t="s">
        <v>184</v>
      </c>
      <c r="D98" s="416">
        <v>197704301.37369344</v>
      </c>
      <c r="E98" s="416">
        <v>42689793.704940677</v>
      </c>
      <c r="F98" s="417">
        <v>0.27539224777698612</v>
      </c>
      <c r="G98" s="424">
        <v>8.4695711824158781</v>
      </c>
      <c r="H98" s="424">
        <v>1.7704742713020032</v>
      </c>
      <c r="I98" s="425">
        <v>3.2001958194206401</v>
      </c>
      <c r="J98" s="425">
        <v>0.13331450824586177</v>
      </c>
      <c r="K98" s="417">
        <v>4.3469079732594944E-2</v>
      </c>
      <c r="L98" s="418">
        <v>632692478.73757207</v>
      </c>
      <c r="M98" s="418">
        <v>157281382.20731491</v>
      </c>
      <c r="N98" s="417">
        <v>0.33083237508593755</v>
      </c>
      <c r="O98" s="416">
        <v>119890701.38032269</v>
      </c>
      <c r="P98" s="416">
        <v>27660918.591936484</v>
      </c>
      <c r="Q98" s="417">
        <v>0.29991308399155864</v>
      </c>
    </row>
    <row r="99" spans="1:17" x14ac:dyDescent="0.25">
      <c r="A99" s="430" t="s">
        <v>194</v>
      </c>
      <c r="B99" s="430" t="s">
        <v>191</v>
      </c>
      <c r="C99" s="255" t="s">
        <v>185</v>
      </c>
      <c r="D99" s="412">
        <v>521066758.05364931</v>
      </c>
      <c r="E99" s="412">
        <v>-7368335.3182519674</v>
      </c>
      <c r="F99" s="413">
        <v>-1.3943690361734344E-2</v>
      </c>
      <c r="G99" s="422">
        <v>22.32228619945078</v>
      </c>
      <c r="H99" s="422">
        <v>-0.5145305280293897</v>
      </c>
      <c r="I99" s="423">
        <v>1.9034733685329408</v>
      </c>
      <c r="J99" s="423">
        <v>5.1044847763054735E-2</v>
      </c>
      <c r="K99" s="413">
        <v>2.7555636933208109E-2</v>
      </c>
      <c r="L99" s="414">
        <v>991836697.18291867</v>
      </c>
      <c r="M99" s="414">
        <v>12948458.845111012</v>
      </c>
      <c r="N99" s="413">
        <v>1.322771930235675E-2</v>
      </c>
      <c r="O99" s="412">
        <v>267601808.31461471</v>
      </c>
      <c r="P99" s="412">
        <v>-3743426.9132267237</v>
      </c>
      <c r="Q99" s="413">
        <v>-1.3795808539197185E-2</v>
      </c>
    </row>
    <row r="100" spans="1:17" x14ac:dyDescent="0.25">
      <c r="A100" s="430" t="s">
        <v>194</v>
      </c>
      <c r="B100" s="430" t="s">
        <v>191</v>
      </c>
      <c r="C100" s="259" t="s">
        <v>186</v>
      </c>
      <c r="D100" s="416">
        <v>38865552.570975974</v>
      </c>
      <c r="E100" s="416">
        <v>1392246.2229246646</v>
      </c>
      <c r="F100" s="417">
        <v>3.7153012600316337E-2</v>
      </c>
      <c r="G100" s="424">
        <v>1.6649843314314836</v>
      </c>
      <c r="H100" s="424">
        <v>4.5540354343281964E-2</v>
      </c>
      <c r="I100" s="425">
        <v>3.2134188505368471</v>
      </c>
      <c r="J100" s="425">
        <v>-1.254284846014686E-2</v>
      </c>
      <c r="K100" s="417">
        <v>-3.88809590146301E-3</v>
      </c>
      <c r="L100" s="418">
        <v>124891299.26810502</v>
      </c>
      <c r="M100" s="418">
        <v>4003848.2545105666</v>
      </c>
      <c r="N100" s="417">
        <v>3.3120462222834962E-2</v>
      </c>
      <c r="O100" s="416">
        <v>27491645.485345192</v>
      </c>
      <c r="P100" s="416">
        <v>936545.64340202138</v>
      </c>
      <c r="Q100" s="417">
        <v>3.5268014391825746E-2</v>
      </c>
    </row>
    <row r="101" spans="1:17" x14ac:dyDescent="0.25">
      <c r="A101" s="430" t="s">
        <v>194</v>
      </c>
      <c r="B101" s="430" t="s">
        <v>191</v>
      </c>
      <c r="C101" s="255" t="s">
        <v>187</v>
      </c>
      <c r="D101" s="412">
        <v>707328.22712335084</v>
      </c>
      <c r="E101" s="412">
        <v>-332161.68747586617</v>
      </c>
      <c r="F101" s="413">
        <v>-0.31954296315028086</v>
      </c>
      <c r="G101" s="422">
        <v>3.030165113924212E-2</v>
      </c>
      <c r="H101" s="422">
        <v>-1.4620877601784519E-2</v>
      </c>
      <c r="I101" s="423">
        <v>11.611793385720118</v>
      </c>
      <c r="J101" s="423">
        <v>-0.44086490490060015</v>
      </c>
      <c r="K101" s="413">
        <v>-3.6578229820360686E-2</v>
      </c>
      <c r="L101" s="414">
        <v>8213349.2292440617</v>
      </c>
      <c r="M101" s="414">
        <v>-4315267.5079668136</v>
      </c>
      <c r="N101" s="413">
        <v>-0.34443287702705155</v>
      </c>
      <c r="O101" s="412">
        <v>1820179.3922193272</v>
      </c>
      <c r="P101" s="412">
        <v>-874416.17600158253</v>
      </c>
      <c r="Q101" s="413">
        <v>-0.32450739039065163</v>
      </c>
    </row>
    <row r="102" spans="1:17" x14ac:dyDescent="0.25">
      <c r="A102" s="430" t="s">
        <v>194</v>
      </c>
      <c r="B102" s="430" t="s">
        <v>191</v>
      </c>
      <c r="C102" s="259" t="s">
        <v>188</v>
      </c>
      <c r="D102" s="416">
        <v>4105514.9292498543</v>
      </c>
      <c r="E102" s="416">
        <v>511621.57797944685</v>
      </c>
      <c r="F102" s="417">
        <v>0.14235858662822964</v>
      </c>
      <c r="G102" s="424">
        <v>0.17587857569182605</v>
      </c>
      <c r="H102" s="424">
        <v>2.0565113678222557E-2</v>
      </c>
      <c r="I102" s="425">
        <v>4.6041910529810099</v>
      </c>
      <c r="J102" s="425">
        <v>-0.12624021374278804</v>
      </c>
      <c r="K102" s="417">
        <v>-2.668682972540461E-2</v>
      </c>
      <c r="L102" s="418">
        <v>18902575.105132144</v>
      </c>
      <c r="M102" s="418">
        <v>1901909.6270118356</v>
      </c>
      <c r="N102" s="417">
        <v>0.11187265754152829</v>
      </c>
      <c r="O102" s="416">
        <v>4227783.6508018682</v>
      </c>
      <c r="P102" s="416">
        <v>401146.68254396413</v>
      </c>
      <c r="Q102" s="417">
        <v>0.10483008601847804</v>
      </c>
    </row>
    <row r="103" spans="1:17" x14ac:dyDescent="0.25">
      <c r="A103" s="430" t="s">
        <v>194</v>
      </c>
      <c r="B103" s="430" t="s">
        <v>191</v>
      </c>
      <c r="C103" s="255" t="s">
        <v>189</v>
      </c>
      <c r="D103" s="412">
        <v>74986764.428536102</v>
      </c>
      <c r="E103" s="412">
        <v>-764999.2663282305</v>
      </c>
      <c r="F103" s="413">
        <v>-1.0098765084991603E-2</v>
      </c>
      <c r="G103" s="422">
        <v>3.2124022322917689</v>
      </c>
      <c r="H103" s="422">
        <v>-6.1281075235113391E-2</v>
      </c>
      <c r="I103" s="423">
        <v>6.1669101627848928</v>
      </c>
      <c r="J103" s="423">
        <v>-0.16598154542960231</v>
      </c>
      <c r="K103" s="413">
        <v>-2.6209440027895155E-2</v>
      </c>
      <c r="L103" s="414">
        <v>462436639.62869596</v>
      </c>
      <c r="M103" s="414">
        <v>-17291076.557134211</v>
      </c>
      <c r="N103" s="413">
        <v>-3.6043522135035942E-2</v>
      </c>
      <c r="O103" s="412">
        <v>119884133.93890296</v>
      </c>
      <c r="P103" s="412">
        <v>-2975844.4271529168</v>
      </c>
      <c r="Q103" s="413">
        <v>-2.4221430499413891E-2</v>
      </c>
    </row>
    <row r="104" spans="1:17" x14ac:dyDescent="0.25">
      <c r="A104" s="430" t="s">
        <v>194</v>
      </c>
      <c r="B104" s="430" t="s">
        <v>191</v>
      </c>
      <c r="C104" s="259" t="s">
        <v>190</v>
      </c>
      <c r="D104" s="416">
        <v>277955817.67637843</v>
      </c>
      <c r="E104" s="416">
        <v>21320032.195230901</v>
      </c>
      <c r="F104" s="417">
        <v>8.3075055784833526E-2</v>
      </c>
      <c r="G104" s="424">
        <v>11.907513225657834</v>
      </c>
      <c r="H104" s="424">
        <v>0.81675776248647303</v>
      </c>
      <c r="I104" s="425">
        <v>3.6578034614369703</v>
      </c>
      <c r="J104" s="425">
        <v>5.1228973348610207E-2</v>
      </c>
      <c r="K104" s="417">
        <v>1.4204329764380874E-2</v>
      </c>
      <c r="L104" s="418">
        <v>1016707752.0232004</v>
      </c>
      <c r="M104" s="418">
        <v>91131675.37637651</v>
      </c>
      <c r="N104" s="417">
        <v>9.8459411036776426E-2</v>
      </c>
      <c r="O104" s="416">
        <v>202439626.2549673</v>
      </c>
      <c r="P104" s="416">
        <v>14310645.486570776</v>
      </c>
      <c r="Q104" s="417">
        <v>7.6068266718504418E-2</v>
      </c>
    </row>
    <row r="105" spans="1:17" x14ac:dyDescent="0.25">
      <c r="A105" s="430" t="s">
        <v>194</v>
      </c>
      <c r="B105" s="429" t="s">
        <v>467</v>
      </c>
      <c r="C105" s="255" t="s">
        <v>20</v>
      </c>
      <c r="D105" s="412">
        <v>2132755389.4436061</v>
      </c>
      <c r="E105" s="412">
        <v>18106054.371194839</v>
      </c>
      <c r="F105" s="413">
        <v>8.5622018132736136E-3</v>
      </c>
      <c r="G105" s="422">
        <v>100</v>
      </c>
      <c r="H105" s="422">
        <v>-1.4210854715202004E-14</v>
      </c>
      <c r="I105" s="423">
        <v>2.4697038121038584</v>
      </c>
      <c r="J105" s="423">
        <v>3.5801385909005834E-2</v>
      </c>
      <c r="K105" s="413">
        <v>1.4709458162206401E-2</v>
      </c>
      <c r="L105" s="414">
        <v>5267274115.5939236</v>
      </c>
      <c r="M105" s="414">
        <v>120423968.40985012</v>
      </c>
      <c r="N105" s="413">
        <v>2.3397605324828829E-2</v>
      </c>
      <c r="O105" s="412">
        <v>1189821826.874177</v>
      </c>
      <c r="P105" s="412">
        <v>16675827.041948795</v>
      </c>
      <c r="Q105" s="413">
        <v>1.4214622088242732E-2</v>
      </c>
    </row>
    <row r="106" spans="1:17" x14ac:dyDescent="0.25">
      <c r="A106" s="430" t="s">
        <v>194</v>
      </c>
      <c r="B106" s="430" t="s">
        <v>192</v>
      </c>
      <c r="C106" s="259" t="s">
        <v>180</v>
      </c>
      <c r="D106" s="416">
        <v>3672561.4873048924</v>
      </c>
      <c r="E106" s="416">
        <v>501392.26182466559</v>
      </c>
      <c r="F106" s="417">
        <v>0.15810958866401623</v>
      </c>
      <c r="G106" s="424">
        <v>0.17219797007583654</v>
      </c>
      <c r="H106" s="424">
        <v>2.2236027313745521E-2</v>
      </c>
      <c r="I106" s="425">
        <v>4.6367589417006378</v>
      </c>
      <c r="J106" s="425">
        <v>0.12052532505474467</v>
      </c>
      <c r="K106" s="417">
        <v>2.6687132527979402E-2</v>
      </c>
      <c r="L106" s="418">
        <v>17028782.315206353</v>
      </c>
      <c r="M106" s="418">
        <v>2707041.2550196312</v>
      </c>
      <c r="N106" s="417">
        <v>0.18901621273861643</v>
      </c>
      <c r="O106" s="416">
        <v>4174178.5174253774</v>
      </c>
      <c r="P106" s="416">
        <v>615380.47124229511</v>
      </c>
      <c r="Q106" s="417">
        <v>0.17291806482312452</v>
      </c>
    </row>
    <row r="107" spans="1:17" x14ac:dyDescent="0.25">
      <c r="A107" s="430" t="s">
        <v>194</v>
      </c>
      <c r="B107" s="430" t="s">
        <v>192</v>
      </c>
      <c r="C107" s="255" t="s">
        <v>181</v>
      </c>
      <c r="D107" s="412">
        <v>143311520.62814474</v>
      </c>
      <c r="E107" s="412">
        <v>-1195248.5676776767</v>
      </c>
      <c r="F107" s="413">
        <v>-8.271228914252346E-3</v>
      </c>
      <c r="G107" s="422">
        <v>6.7195479302261605</v>
      </c>
      <c r="H107" s="422">
        <v>-0.1140564314574819</v>
      </c>
      <c r="I107" s="423">
        <v>2.6905093735334078</v>
      </c>
      <c r="J107" s="423">
        <v>-1.7066328819410614E-3</v>
      </c>
      <c r="K107" s="413">
        <v>-6.3391380107475899E-4</v>
      </c>
      <c r="L107" s="414">
        <v>385580989.58534974</v>
      </c>
      <c r="M107" s="414">
        <v>-3462447.4790118337</v>
      </c>
      <c r="N107" s="413">
        <v>-8.8998994691665296E-3</v>
      </c>
      <c r="O107" s="412">
        <v>77503382.655961171</v>
      </c>
      <c r="P107" s="412">
        <v>-59171.932974174619</v>
      </c>
      <c r="Q107" s="413">
        <v>-7.6289303888677959E-4</v>
      </c>
    </row>
    <row r="108" spans="1:17" x14ac:dyDescent="0.25">
      <c r="A108" s="430" t="s">
        <v>194</v>
      </c>
      <c r="B108" s="430" t="s">
        <v>192</v>
      </c>
      <c r="C108" s="259" t="s">
        <v>182</v>
      </c>
      <c r="D108" s="416">
        <v>3073415.7503480539</v>
      </c>
      <c r="E108" s="416">
        <v>1008609.7905952346</v>
      </c>
      <c r="F108" s="417">
        <v>0.48847679164776175</v>
      </c>
      <c r="G108" s="424">
        <v>0.14410540306499225</v>
      </c>
      <c r="H108" s="424">
        <v>4.6462454633444616E-2</v>
      </c>
      <c r="I108" s="425">
        <v>3.0788767706425251</v>
      </c>
      <c r="J108" s="425">
        <v>-0.16388938818179799</v>
      </c>
      <c r="K108" s="417">
        <v>-5.0539995841456756E-2</v>
      </c>
      <c r="L108" s="418">
        <v>9462668.3602734897</v>
      </c>
      <c r="M108" s="418">
        <v>2766985.4694482703</v>
      </c>
      <c r="N108" s="417">
        <v>0.41324918078777906</v>
      </c>
      <c r="O108" s="416">
        <v>1677547.009500378</v>
      </c>
      <c r="P108" s="416">
        <v>518343.98722389131</v>
      </c>
      <c r="Q108" s="417">
        <v>0.44715548291613988</v>
      </c>
    </row>
    <row r="109" spans="1:17" x14ac:dyDescent="0.25">
      <c r="A109" s="430" t="s">
        <v>194</v>
      </c>
      <c r="B109" s="430" t="s">
        <v>192</v>
      </c>
      <c r="C109" s="255" t="s">
        <v>183</v>
      </c>
      <c r="D109" s="412">
        <v>966131574.3172946</v>
      </c>
      <c r="E109" s="412">
        <v>-34900827.703903794</v>
      </c>
      <c r="F109" s="413">
        <v>-3.4864833179660368E-2</v>
      </c>
      <c r="G109" s="422">
        <v>45.299689739353525</v>
      </c>
      <c r="H109" s="422">
        <v>-2.0382960637120533</v>
      </c>
      <c r="I109" s="423">
        <v>1.9611827015602992</v>
      </c>
      <c r="J109" s="423">
        <v>-3.2138683268311041E-2</v>
      </c>
      <c r="K109" s="413">
        <v>-1.6123181897772291E-2</v>
      </c>
      <c r="L109" s="414">
        <v>1894760530.9822967</v>
      </c>
      <c r="M109" s="414">
        <v>-100618762.87290859</v>
      </c>
      <c r="N109" s="413">
        <v>-5.0425883030241564E-2</v>
      </c>
      <c r="O109" s="412">
        <v>431637940.84432602</v>
      </c>
      <c r="P109" s="412">
        <v>-16594668.59526819</v>
      </c>
      <c r="Q109" s="413">
        <v>-3.7022448268580421E-2</v>
      </c>
    </row>
    <row r="110" spans="1:17" x14ac:dyDescent="0.25">
      <c r="A110" s="430" t="s">
        <v>194</v>
      </c>
      <c r="B110" s="430" t="s">
        <v>192</v>
      </c>
      <c r="C110" s="259" t="s">
        <v>184</v>
      </c>
      <c r="D110" s="416">
        <v>184141827.80671528</v>
      </c>
      <c r="E110" s="416">
        <v>38642241.981793404</v>
      </c>
      <c r="F110" s="417">
        <v>0.26558317511838975</v>
      </c>
      <c r="G110" s="424">
        <v>8.6339872222643521</v>
      </c>
      <c r="H110" s="424">
        <v>1.7534333918138012</v>
      </c>
      <c r="I110" s="425">
        <v>3.1951056497188182</v>
      </c>
      <c r="J110" s="425">
        <v>0.12541777974660695</v>
      </c>
      <c r="K110" s="417">
        <v>4.0856850943526812E-2</v>
      </c>
      <c r="L110" s="418">
        <v>588352594.37478578</v>
      </c>
      <c r="M110" s="418">
        <v>141714280.68204242</v>
      </c>
      <c r="N110" s="417">
        <v>0.31729091826083727</v>
      </c>
      <c r="O110" s="416">
        <v>111764945.27694668</v>
      </c>
      <c r="P110" s="416">
        <v>24962114.626309067</v>
      </c>
      <c r="Q110" s="417">
        <v>0.28757258765876098</v>
      </c>
    </row>
    <row r="111" spans="1:17" x14ac:dyDescent="0.25">
      <c r="A111" s="430" t="s">
        <v>194</v>
      </c>
      <c r="B111" s="430" t="s">
        <v>192</v>
      </c>
      <c r="C111" s="255" t="s">
        <v>185</v>
      </c>
      <c r="D111" s="412">
        <v>475995332.77361923</v>
      </c>
      <c r="E111" s="412">
        <v>-6873254.6102408171</v>
      </c>
      <c r="F111" s="413">
        <v>-1.4234213593142416E-2</v>
      </c>
      <c r="G111" s="422">
        <v>22.318327508613024</v>
      </c>
      <c r="H111" s="422">
        <v>-0.51612449131278737</v>
      </c>
      <c r="I111" s="423">
        <v>1.9043052286858237</v>
      </c>
      <c r="J111" s="423">
        <v>4.7921762884184815E-2</v>
      </c>
      <c r="K111" s="413">
        <v>2.5814581829132398E-2</v>
      </c>
      <c r="L111" s="414">
        <v>906440401.03085172</v>
      </c>
      <c r="M111" s="414">
        <v>10051139.256460071</v>
      </c>
      <c r="N111" s="413">
        <v>1.1212917964416444E-2</v>
      </c>
      <c r="O111" s="412">
        <v>244288389.97093412</v>
      </c>
      <c r="P111" s="412">
        <v>-3523848.5059200227</v>
      </c>
      <c r="Q111" s="413">
        <v>-1.4219832432727704E-2</v>
      </c>
    </row>
    <row r="112" spans="1:17" x14ac:dyDescent="0.25">
      <c r="A112" s="430" t="s">
        <v>194</v>
      </c>
      <c r="B112" s="430" t="s">
        <v>192</v>
      </c>
      <c r="C112" s="259" t="s">
        <v>186</v>
      </c>
      <c r="D112" s="416">
        <v>34990413.426898949</v>
      </c>
      <c r="E112" s="416">
        <v>1544657.5233428665</v>
      </c>
      <c r="F112" s="417">
        <v>4.6183962108586475E-2</v>
      </c>
      <c r="G112" s="424">
        <v>1.6406200917409124</v>
      </c>
      <c r="H112" s="424">
        <v>5.8998243198784328E-2</v>
      </c>
      <c r="I112" s="425">
        <v>3.2039549345987268</v>
      </c>
      <c r="J112" s="425">
        <v>-2.4244739085220957E-2</v>
      </c>
      <c r="K112" s="417">
        <v>-7.5102972355961528E-3</v>
      </c>
      <c r="L112" s="418">
        <v>112107707.76276243</v>
      </c>
      <c r="M112" s="418">
        <v>4138129.4687897116</v>
      </c>
      <c r="N112" s="417">
        <v>3.8326809590037252E-2</v>
      </c>
      <c r="O112" s="416">
        <v>24743720.599957529</v>
      </c>
      <c r="P112" s="416">
        <v>1020313.4039103128</v>
      </c>
      <c r="Q112" s="417">
        <v>4.3008721111540714E-2</v>
      </c>
    </row>
    <row r="113" spans="1:17" x14ac:dyDescent="0.25">
      <c r="A113" s="430" t="s">
        <v>194</v>
      </c>
      <c r="B113" s="430" t="s">
        <v>192</v>
      </c>
      <c r="C113" s="255" t="s">
        <v>187</v>
      </c>
      <c r="D113" s="412">
        <v>615135.52975839376</v>
      </c>
      <c r="E113" s="412">
        <v>-315194.87430734781</v>
      </c>
      <c r="F113" s="413">
        <v>-0.33879885353620526</v>
      </c>
      <c r="G113" s="422">
        <v>2.8842291657219559E-2</v>
      </c>
      <c r="H113" s="422">
        <v>-1.5152255742947134E-2</v>
      </c>
      <c r="I113" s="423">
        <v>11.513175964428394</v>
      </c>
      <c r="J113" s="423">
        <v>-0.51222638398831499</v>
      </c>
      <c r="K113" s="413">
        <v>-4.2595363477027935E-2</v>
      </c>
      <c r="L113" s="414">
        <v>7082163.5960802659</v>
      </c>
      <c r="M113" s="414">
        <v>-4105433.8297753688</v>
      </c>
      <c r="N113" s="413">
        <v>-0.36696295670125817</v>
      </c>
      <c r="O113" s="412">
        <v>1580329.8485564147</v>
      </c>
      <c r="P113" s="412">
        <v>-829757.20410422562</v>
      </c>
      <c r="Q113" s="413">
        <v>-0.34428515898967493</v>
      </c>
    </row>
    <row r="114" spans="1:17" x14ac:dyDescent="0.25">
      <c r="A114" s="430" t="s">
        <v>194</v>
      </c>
      <c r="B114" s="430" t="s">
        <v>192</v>
      </c>
      <c r="C114" s="259" t="s">
        <v>188</v>
      </c>
      <c r="D114" s="416">
        <v>3713883.2290569446</v>
      </c>
      <c r="E114" s="416">
        <v>504099.72872768855</v>
      </c>
      <c r="F114" s="417">
        <v>0.15705100629870475</v>
      </c>
      <c r="G114" s="424">
        <v>0.17413545160590702</v>
      </c>
      <c r="H114" s="424">
        <v>2.2347472053290324E-2</v>
      </c>
      <c r="I114" s="425">
        <v>4.6292635837138389</v>
      </c>
      <c r="J114" s="425">
        <v>-0.11054452420190852</v>
      </c>
      <c r="K114" s="417">
        <v>-2.3322573759324332E-2</v>
      </c>
      <c r="L114" s="418">
        <v>17192544.386438876</v>
      </c>
      <c r="M114" s="418">
        <v>1978786.5269240811</v>
      </c>
      <c r="N114" s="417">
        <v>0.13006559886100288</v>
      </c>
      <c r="O114" s="416">
        <v>3825429.2984668924</v>
      </c>
      <c r="P114" s="416">
        <v>399025.40964743635</v>
      </c>
      <c r="Q114" s="417">
        <v>0.1164560345467381</v>
      </c>
    </row>
    <row r="115" spans="1:17" x14ac:dyDescent="0.25">
      <c r="A115" s="430" t="s">
        <v>194</v>
      </c>
      <c r="B115" s="430" t="s">
        <v>192</v>
      </c>
      <c r="C115" s="255" t="s">
        <v>189</v>
      </c>
      <c r="D115" s="412">
        <v>66922125.860956751</v>
      </c>
      <c r="E115" s="412">
        <v>-946144.78452014178</v>
      </c>
      <c r="F115" s="413">
        <v>-1.394090015144946E-2</v>
      </c>
      <c r="G115" s="422">
        <v>3.1378247215877586</v>
      </c>
      <c r="H115" s="422">
        <v>-7.1609084757865205E-2</v>
      </c>
      <c r="I115" s="423">
        <v>6.1834515489906385</v>
      </c>
      <c r="J115" s="423">
        <v>-0.15224149582564017</v>
      </c>
      <c r="K115" s="413">
        <v>-2.4029177983961949E-2</v>
      </c>
      <c r="L115" s="414">
        <v>413809722.81667948</v>
      </c>
      <c r="M115" s="414">
        <v>-16182807.475577295</v>
      </c>
      <c r="N115" s="413">
        <v>-3.7635089764415638E-2</v>
      </c>
      <c r="O115" s="412">
        <v>106641740.26761717</v>
      </c>
      <c r="P115" s="412">
        <v>-2958936.5686238706</v>
      </c>
      <c r="Q115" s="413">
        <v>-2.6997429706067798E-2</v>
      </c>
    </row>
    <row r="116" spans="1:17" x14ac:dyDescent="0.25">
      <c r="A116" s="430" t="s">
        <v>194</v>
      </c>
      <c r="B116" s="430" t="s">
        <v>192</v>
      </c>
      <c r="C116" s="259" t="s">
        <v>190</v>
      </c>
      <c r="D116" s="416">
        <v>250149463.85090917</v>
      </c>
      <c r="E116" s="416">
        <v>20097588.842971414</v>
      </c>
      <c r="F116" s="417">
        <v>8.7361117323116633E-2</v>
      </c>
      <c r="G116" s="424">
        <v>11.728933617472569</v>
      </c>
      <c r="H116" s="424">
        <v>0.84997268563276407</v>
      </c>
      <c r="I116" s="425">
        <v>3.6586952618627988</v>
      </c>
      <c r="J116" s="425">
        <v>3.3343575657270641E-2</v>
      </c>
      <c r="K116" s="417">
        <v>9.1973354706918579E-3</v>
      </c>
      <c r="L116" s="418">
        <v>915220658.1488409</v>
      </c>
      <c r="M116" s="418">
        <v>81201705.174070358</v>
      </c>
      <c r="N116" s="417">
        <v>9.7361942296923729E-2</v>
      </c>
      <c r="O116" s="416">
        <v>181940639.9758139</v>
      </c>
      <c r="P116" s="416">
        <v>13083449.341834664</v>
      </c>
      <c r="Q116" s="417">
        <v>7.748233458529348E-2</v>
      </c>
    </row>
    <row r="117" spans="1:17" x14ac:dyDescent="0.25">
      <c r="A117" s="430" t="s">
        <v>195</v>
      </c>
      <c r="B117" s="429" t="s">
        <v>465</v>
      </c>
      <c r="C117" s="255" t="s">
        <v>20</v>
      </c>
      <c r="D117" s="412">
        <v>2572832.7908804812</v>
      </c>
      <c r="E117" s="412">
        <v>-118778.23604667746</v>
      </c>
      <c r="F117" s="413">
        <v>-4.4129049427427493E-2</v>
      </c>
      <c r="G117" s="422">
        <v>100.00000000000006</v>
      </c>
      <c r="H117" s="422">
        <v>8.5265128291212022E-14</v>
      </c>
      <c r="I117" s="423">
        <v>2.6750833062621364</v>
      </c>
      <c r="J117" s="423">
        <v>-7.596307656388257E-2</v>
      </c>
      <c r="K117" s="413">
        <v>-2.7612430324002506E-2</v>
      </c>
      <c r="L117" s="414">
        <v>6882542.0486881975</v>
      </c>
      <c r="M117" s="414">
        <v>-522204.73091438878</v>
      </c>
      <c r="N117" s="413">
        <v>-7.0522969448850698E-2</v>
      </c>
      <c r="O117" s="412">
        <v>1556070.7750216722</v>
      </c>
      <c r="P117" s="412">
        <v>-149686.78859093436</v>
      </c>
      <c r="Q117" s="413">
        <v>-8.7753847196147983E-2</v>
      </c>
    </row>
    <row r="118" spans="1:17" x14ac:dyDescent="0.25">
      <c r="A118" s="430" t="s">
        <v>195</v>
      </c>
      <c r="B118" s="430" t="s">
        <v>179</v>
      </c>
      <c r="C118" s="259" t="s">
        <v>180</v>
      </c>
      <c r="D118" s="416">
        <v>6568.4972712190629</v>
      </c>
      <c r="E118" s="416">
        <v>-1616.225860602176</v>
      </c>
      <c r="F118" s="417">
        <v>-0.19746860517718434</v>
      </c>
      <c r="G118" s="424">
        <v>0.25530214378879934</v>
      </c>
      <c r="H118" s="424">
        <v>-4.8780543120282571E-2</v>
      </c>
      <c r="I118" s="425">
        <v>4.543772995828113</v>
      </c>
      <c r="J118" s="425">
        <v>0.82638081289701182</v>
      </c>
      <c r="K118" s="417">
        <v>0.22230121876606102</v>
      </c>
      <c r="L118" s="418">
        <v>29845.760524135829</v>
      </c>
      <c r="M118" s="418">
        <v>-580.06526555180608</v>
      </c>
      <c r="N118" s="417">
        <v>-1.9064898010045475E-2</v>
      </c>
      <c r="O118" s="416">
        <v>8952.4303683042526</v>
      </c>
      <c r="P118" s="416">
        <v>-966.36163175106049</v>
      </c>
      <c r="Q118" s="417">
        <v>-9.7427351208259183E-2</v>
      </c>
    </row>
    <row r="119" spans="1:17" x14ac:dyDescent="0.25">
      <c r="A119" s="430" t="s">
        <v>195</v>
      </c>
      <c r="B119" s="430" t="s">
        <v>179</v>
      </c>
      <c r="C119" s="255" t="s">
        <v>181</v>
      </c>
      <c r="D119" s="412">
        <v>21399.390928268433</v>
      </c>
      <c r="E119" s="412">
        <v>-962.5234309603693</v>
      </c>
      <c r="F119" s="413">
        <v>-4.3042979929986819E-2</v>
      </c>
      <c r="G119" s="422">
        <v>0.83174433271060311</v>
      </c>
      <c r="H119" s="422">
        <v>9.439631357328615E-4</v>
      </c>
      <c r="I119" s="423">
        <v>2.1936022323121303</v>
      </c>
      <c r="J119" s="423">
        <v>0.10233497899739108</v>
      </c>
      <c r="K119" s="413">
        <v>4.8934433815279323E-2</v>
      </c>
      <c r="L119" s="414">
        <v>46941.751710369586</v>
      </c>
      <c r="M119" s="414">
        <v>177.01248948574357</v>
      </c>
      <c r="N119" s="413">
        <v>3.7851700326962303E-3</v>
      </c>
      <c r="O119" s="412">
        <v>10723.060607433319</v>
      </c>
      <c r="P119" s="412">
        <v>-454.64523315429688</v>
      </c>
      <c r="Q119" s="413">
        <v>-4.0674288591798904E-2</v>
      </c>
    </row>
    <row r="120" spans="1:17" x14ac:dyDescent="0.25">
      <c r="A120" s="430" t="s">
        <v>195</v>
      </c>
      <c r="B120" s="430" t="s">
        <v>179</v>
      </c>
      <c r="C120" s="259" t="s">
        <v>182</v>
      </c>
      <c r="D120" s="421"/>
      <c r="E120" s="421"/>
      <c r="F120" s="421"/>
      <c r="G120" s="421"/>
      <c r="H120" s="421"/>
      <c r="I120" s="421"/>
      <c r="J120" s="421"/>
      <c r="K120" s="421"/>
      <c r="L120" s="421"/>
      <c r="M120" s="421"/>
      <c r="N120" s="421"/>
      <c r="O120" s="421"/>
      <c r="P120" s="421"/>
      <c r="Q120" s="421"/>
    </row>
    <row r="121" spans="1:17" x14ac:dyDescent="0.25">
      <c r="A121" s="430" t="s">
        <v>195</v>
      </c>
      <c r="B121" s="430" t="s">
        <v>179</v>
      </c>
      <c r="C121" s="255" t="s">
        <v>183</v>
      </c>
      <c r="D121" s="412">
        <v>1154148.2487390309</v>
      </c>
      <c r="E121" s="412">
        <v>64812.435132810846</v>
      </c>
      <c r="F121" s="413">
        <v>5.9497204005669137E-2</v>
      </c>
      <c r="G121" s="422">
        <v>44.859046138946951</v>
      </c>
      <c r="H121" s="422">
        <v>4.3875291660860896</v>
      </c>
      <c r="I121" s="423">
        <v>2.5251125993792947</v>
      </c>
      <c r="J121" s="423">
        <v>-0.3218214226923064</v>
      </c>
      <c r="K121" s="413">
        <v>-0.11304140531438439</v>
      </c>
      <c r="L121" s="414">
        <v>2914354.2844424751</v>
      </c>
      <c r="M121" s="414">
        <v>-186912.90477412101</v>
      </c>
      <c r="N121" s="413">
        <v>-6.0269848861792735E-2</v>
      </c>
      <c r="O121" s="412">
        <v>629633.77182614803</v>
      </c>
      <c r="P121" s="412">
        <v>-33486.76744577405</v>
      </c>
      <c r="Q121" s="413">
        <v>-5.0498763742925362E-2</v>
      </c>
    </row>
    <row r="122" spans="1:17" x14ac:dyDescent="0.25">
      <c r="A122" s="430" t="s">
        <v>195</v>
      </c>
      <c r="B122" s="430" t="s">
        <v>179</v>
      </c>
      <c r="C122" s="259" t="s">
        <v>184</v>
      </c>
      <c r="D122" s="416">
        <v>17913.956329375505</v>
      </c>
      <c r="E122" s="416">
        <v>-3521.5351223349571</v>
      </c>
      <c r="F122" s="417">
        <v>-0.16428525234740785</v>
      </c>
      <c r="G122" s="424">
        <v>0.69627363242851692</v>
      </c>
      <c r="H122" s="424">
        <v>-0.10010783715484983</v>
      </c>
      <c r="I122" s="425">
        <v>3.4849620288123915</v>
      </c>
      <c r="J122" s="425">
        <v>3.0234699264242604E-2</v>
      </c>
      <c r="K122" s="417">
        <v>8.7516890278565244E-3</v>
      </c>
      <c r="L122" s="418">
        <v>62429.457593677042</v>
      </c>
      <c r="M122" s="418">
        <v>-11624.32054684282</v>
      </c>
      <c r="N122" s="417">
        <v>-0.15697133675995883</v>
      </c>
      <c r="O122" s="416">
        <v>9333.8950140476227</v>
      </c>
      <c r="P122" s="416">
        <v>-1882.2711676359177</v>
      </c>
      <c r="Q122" s="417">
        <v>-0.16781769609563593</v>
      </c>
    </row>
    <row r="123" spans="1:17" x14ac:dyDescent="0.25">
      <c r="A123" s="430" t="s">
        <v>195</v>
      </c>
      <c r="B123" s="430" t="s">
        <v>179</v>
      </c>
      <c r="C123" s="255" t="s">
        <v>185</v>
      </c>
      <c r="D123" s="412">
        <v>1111477.6700460017</v>
      </c>
      <c r="E123" s="412">
        <v>-168731.16872845124</v>
      </c>
      <c r="F123" s="413">
        <v>-0.13179972174694404</v>
      </c>
      <c r="G123" s="422">
        <v>43.200540430986564</v>
      </c>
      <c r="H123" s="422">
        <v>-4.3623810300681427</v>
      </c>
      <c r="I123" s="423">
        <v>2.2242898976354275</v>
      </c>
      <c r="J123" s="423">
        <v>6.2499166695716202E-2</v>
      </c>
      <c r="K123" s="413">
        <v>2.8910831099987357E-2</v>
      </c>
      <c r="L123" s="414">
        <v>2472248.5529306843</v>
      </c>
      <c r="M123" s="414">
        <v>-295295.04839901906</v>
      </c>
      <c r="N123" s="413">
        <v>-0.10669933014140792</v>
      </c>
      <c r="O123" s="412">
        <v>638778.33946502209</v>
      </c>
      <c r="P123" s="412">
        <v>-94385.819635402528</v>
      </c>
      <c r="Q123" s="413">
        <v>-0.1287376346263458</v>
      </c>
    </row>
    <row r="124" spans="1:17" x14ac:dyDescent="0.25">
      <c r="A124" s="430" t="s">
        <v>195</v>
      </c>
      <c r="B124" s="430" t="s">
        <v>179</v>
      </c>
      <c r="C124" s="259" t="s">
        <v>186</v>
      </c>
      <c r="D124" s="416">
        <v>90799.21927164495</v>
      </c>
      <c r="E124" s="416">
        <v>-12179.688506789971</v>
      </c>
      <c r="F124" s="417">
        <v>-0.1182736229150466</v>
      </c>
      <c r="G124" s="424">
        <v>3.529153530438776</v>
      </c>
      <c r="H124" s="424">
        <v>-0.29676733064490612</v>
      </c>
      <c r="I124" s="425">
        <v>3.63531284443894</v>
      </c>
      <c r="J124" s="425">
        <v>4.7837270026320322E-2</v>
      </c>
      <c r="K124" s="417">
        <v>1.3334521457794945E-2</v>
      </c>
      <c r="L124" s="418">
        <v>330083.56808323861</v>
      </c>
      <c r="M124" s="418">
        <v>-39350.748251586396</v>
      </c>
      <c r="N124" s="417">
        <v>-0.10651622361990352</v>
      </c>
      <c r="O124" s="416">
        <v>71745.683773756027</v>
      </c>
      <c r="P124" s="416">
        <v>-12104.694925398566</v>
      </c>
      <c r="Q124" s="417">
        <v>-0.1443606470619388</v>
      </c>
    </row>
    <row r="125" spans="1:17" x14ac:dyDescent="0.25">
      <c r="A125" s="430" t="s">
        <v>195</v>
      </c>
      <c r="B125" s="430" t="s">
        <v>179</v>
      </c>
      <c r="C125" s="255" t="s">
        <v>187</v>
      </c>
      <c r="D125" s="412">
        <v>342.73390616536142</v>
      </c>
      <c r="E125" s="412">
        <v>-273.19019205898041</v>
      </c>
      <c r="F125" s="413">
        <v>-0.44354522391081158</v>
      </c>
      <c r="G125" s="422">
        <v>1.3321266247079754E-2</v>
      </c>
      <c r="H125" s="422">
        <v>-9.5618358082533682E-3</v>
      </c>
      <c r="I125" s="423">
        <v>13.681991095893926</v>
      </c>
      <c r="J125" s="423">
        <v>-6.1913229554525273E-2</v>
      </c>
      <c r="K125" s="413">
        <v>-4.5047773971975099E-3</v>
      </c>
      <c r="L125" s="414">
        <v>4689.282252415419</v>
      </c>
      <c r="M125" s="414">
        <v>-3775.9196253180498</v>
      </c>
      <c r="N125" s="413">
        <v>-0.44605192880870081</v>
      </c>
      <c r="O125" s="412">
        <v>388.17596113681793</v>
      </c>
      <c r="P125" s="412">
        <v>-307.91225945949554</v>
      </c>
      <c r="Q125" s="413">
        <v>-0.44234660255523117</v>
      </c>
    </row>
    <row r="126" spans="1:17" x14ac:dyDescent="0.25">
      <c r="A126" s="430" t="s">
        <v>195</v>
      </c>
      <c r="B126" s="430" t="s">
        <v>179</v>
      </c>
      <c r="C126" s="259" t="s">
        <v>188</v>
      </c>
      <c r="D126" s="421"/>
      <c r="E126" s="416">
        <v>-146.69601440429688</v>
      </c>
      <c r="F126" s="417">
        <v>-1</v>
      </c>
      <c r="G126" s="421"/>
      <c r="H126" s="424">
        <v>-5.4501193871155425E-3</v>
      </c>
      <c r="I126" s="421"/>
      <c r="J126" s="425">
        <v>-8.59</v>
      </c>
      <c r="K126" s="417">
        <v>-1</v>
      </c>
      <c r="L126" s="421"/>
      <c r="M126" s="418">
        <v>-1260.1187637329101</v>
      </c>
      <c r="N126" s="417">
        <v>-1</v>
      </c>
      <c r="O126" s="421"/>
      <c r="P126" s="416">
        <v>-146.69601440429688</v>
      </c>
      <c r="Q126" s="417">
        <v>-1</v>
      </c>
    </row>
    <row r="127" spans="1:17" x14ac:dyDescent="0.25">
      <c r="A127" s="430" t="s">
        <v>195</v>
      </c>
      <c r="B127" s="430" t="s">
        <v>179</v>
      </c>
      <c r="C127" s="255" t="s">
        <v>189</v>
      </c>
      <c r="D127" s="412">
        <v>77573.693278859297</v>
      </c>
      <c r="E127" s="412">
        <v>8154.6461647527758</v>
      </c>
      <c r="F127" s="413">
        <v>0.11746986603473104</v>
      </c>
      <c r="G127" s="422">
        <v>3.0151082322109195</v>
      </c>
      <c r="H127" s="422">
        <v>0.43601911347752598</v>
      </c>
      <c r="I127" s="423">
        <v>7.4058172894465741</v>
      </c>
      <c r="J127" s="423">
        <v>-0.9026207298514084</v>
      </c>
      <c r="K127" s="413">
        <v>-0.10863903994407782</v>
      </c>
      <c r="L127" s="414">
        <v>574496.59889080166</v>
      </c>
      <c r="M127" s="414">
        <v>-2267.2514154788805</v>
      </c>
      <c r="N127" s="413">
        <v>-3.9309873777194871E-3</v>
      </c>
      <c r="O127" s="412">
        <v>112837.25027620792</v>
      </c>
      <c r="P127" s="412">
        <v>-5202.5012008774502</v>
      </c>
      <c r="Q127" s="413">
        <v>-4.407414566513547E-2</v>
      </c>
    </row>
    <row r="128" spans="1:17" x14ac:dyDescent="0.25">
      <c r="A128" s="430" t="s">
        <v>195</v>
      </c>
      <c r="B128" s="430" t="s">
        <v>179</v>
      </c>
      <c r="C128" s="259" t="s">
        <v>190</v>
      </c>
      <c r="D128" s="416">
        <v>92609.381109915674</v>
      </c>
      <c r="E128" s="416">
        <v>-4314.2894886386639</v>
      </c>
      <c r="F128" s="417">
        <v>-4.4512237949673912E-2</v>
      </c>
      <c r="G128" s="424">
        <v>3.5995102922418334</v>
      </c>
      <c r="H128" s="424">
        <v>-1.4435465156892313E-3</v>
      </c>
      <c r="I128" s="425">
        <v>4.8316141075311796</v>
      </c>
      <c r="J128" s="425">
        <v>0.40784274213863725</v>
      </c>
      <c r="K128" s="417">
        <v>9.2193449537021313E-2</v>
      </c>
      <c r="L128" s="418">
        <v>447452.79226040008</v>
      </c>
      <c r="M128" s="418">
        <v>18684.633637776307</v>
      </c>
      <c r="N128" s="417">
        <v>4.3577474824154118E-2</v>
      </c>
      <c r="O128" s="416">
        <v>73678.167729616165</v>
      </c>
      <c r="P128" s="416">
        <v>-749.11907707662613</v>
      </c>
      <c r="Q128" s="417">
        <v>-1.0065113337024969E-2</v>
      </c>
    </row>
    <row r="129" spans="1:17" x14ac:dyDescent="0.25">
      <c r="A129" s="430" t="s">
        <v>195</v>
      </c>
      <c r="B129" s="429" t="s">
        <v>466</v>
      </c>
      <c r="C129" s="255" t="s">
        <v>20</v>
      </c>
      <c r="D129" s="412">
        <v>32439712.130116567</v>
      </c>
      <c r="E129" s="412">
        <v>-1994813.5633685887</v>
      </c>
      <c r="F129" s="413">
        <v>-5.7930624081341642E-2</v>
      </c>
      <c r="G129" s="422">
        <v>99.999999999999972</v>
      </c>
      <c r="H129" s="422">
        <v>-4.2632564145606011E-14</v>
      </c>
      <c r="I129" s="423">
        <v>2.6769917646780548</v>
      </c>
      <c r="J129" s="423">
        <v>1.5290756284699558E-2</v>
      </c>
      <c r="K129" s="413">
        <v>5.7447309958864618E-3</v>
      </c>
      <c r="L129" s="414">
        <v>86840842.220848843</v>
      </c>
      <c r="M129" s="414">
        <v>-4813569.5410474986</v>
      </c>
      <c r="N129" s="413">
        <v>-5.2518688937226402E-2</v>
      </c>
      <c r="O129" s="412">
        <v>19881836.806576867</v>
      </c>
      <c r="P129" s="412">
        <v>-1607960.5161587745</v>
      </c>
      <c r="Q129" s="413">
        <v>-7.4824368606659419E-2</v>
      </c>
    </row>
    <row r="130" spans="1:17" x14ac:dyDescent="0.25">
      <c r="A130" s="430" t="s">
        <v>195</v>
      </c>
      <c r="B130" s="430" t="s">
        <v>191</v>
      </c>
      <c r="C130" s="259" t="s">
        <v>180</v>
      </c>
      <c r="D130" s="416">
        <v>92289.181517320874</v>
      </c>
      <c r="E130" s="416">
        <v>13021.450248424851</v>
      </c>
      <c r="F130" s="417">
        <v>0.16427176658119338</v>
      </c>
      <c r="G130" s="424">
        <v>0.28449445280878705</v>
      </c>
      <c r="H130" s="424">
        <v>5.4296040975012005E-2</v>
      </c>
      <c r="I130" s="425">
        <v>4.2114793686348992</v>
      </c>
      <c r="J130" s="425">
        <v>0.19706030783154471</v>
      </c>
      <c r="K130" s="417">
        <v>4.9088125790263046E-2</v>
      </c>
      <c r="L130" s="418">
        <v>388673.98390839814</v>
      </c>
      <c r="M130" s="418">
        <v>70460.092595903843</v>
      </c>
      <c r="N130" s="417">
        <v>0.22142368551318273</v>
      </c>
      <c r="O130" s="416">
        <v>118057.9985537529</v>
      </c>
      <c r="P130" s="416">
        <v>13525.243260860443</v>
      </c>
      <c r="Q130" s="417">
        <v>0.12938760891706899</v>
      </c>
    </row>
    <row r="131" spans="1:17" x14ac:dyDescent="0.25">
      <c r="A131" s="430" t="s">
        <v>195</v>
      </c>
      <c r="B131" s="430" t="s">
        <v>191</v>
      </c>
      <c r="C131" s="255" t="s">
        <v>181</v>
      </c>
      <c r="D131" s="412">
        <v>277662.44406514027</v>
      </c>
      <c r="E131" s="412">
        <v>-21181.89266894554</v>
      </c>
      <c r="F131" s="413">
        <v>-7.0879351104429208E-2</v>
      </c>
      <c r="G131" s="422">
        <v>0.85593374858392257</v>
      </c>
      <c r="H131" s="422">
        <v>-1.1928754864544477E-2</v>
      </c>
      <c r="I131" s="423">
        <v>2.188712199355324</v>
      </c>
      <c r="J131" s="423">
        <v>5.4180494571959503E-2</v>
      </c>
      <c r="K131" s="413">
        <v>2.5382848355235993E-2</v>
      </c>
      <c r="L131" s="414">
        <v>607723.17862818774</v>
      </c>
      <c r="M131" s="414">
        <v>-30169.532925674226</v>
      </c>
      <c r="N131" s="413">
        <v>-4.7295622569794464E-2</v>
      </c>
      <c r="O131" s="412">
        <v>139693.76284438025</v>
      </c>
      <c r="P131" s="412">
        <v>-9670.0272004716098</v>
      </c>
      <c r="Q131" s="413">
        <v>-6.4741442337315061E-2</v>
      </c>
    </row>
    <row r="132" spans="1:17" x14ac:dyDescent="0.25">
      <c r="A132" s="430" t="s">
        <v>195</v>
      </c>
      <c r="B132" s="430" t="s">
        <v>191</v>
      </c>
      <c r="C132" s="259" t="s">
        <v>182</v>
      </c>
      <c r="D132" s="416">
        <v>1828.6473506450654</v>
      </c>
      <c r="E132" s="416">
        <v>-163.91378364563002</v>
      </c>
      <c r="F132" s="417">
        <v>-8.2262863018242816E-2</v>
      </c>
      <c r="G132" s="424">
        <v>5.6370640507237254E-3</v>
      </c>
      <c r="H132" s="424">
        <v>-1.4945716355766869E-4</v>
      </c>
      <c r="I132" s="425">
        <v>4.6617227927566693</v>
      </c>
      <c r="J132" s="425">
        <v>0.20530413006639492</v>
      </c>
      <c r="K132" s="417">
        <v>4.606930937284421E-2</v>
      </c>
      <c r="L132" s="418">
        <v>8524.6470344161989</v>
      </c>
      <c r="M132" s="418">
        <v>-355.03959098815903</v>
      </c>
      <c r="N132" s="417">
        <v>-3.9983346931681998E-2</v>
      </c>
      <c r="O132" s="416">
        <v>1151.9038429260254</v>
      </c>
      <c r="P132" s="416">
        <v>-103.25277709960938</v>
      </c>
      <c r="Q132" s="417">
        <v>-8.226286301824276E-2</v>
      </c>
    </row>
    <row r="133" spans="1:17" x14ac:dyDescent="0.25">
      <c r="A133" s="430" t="s">
        <v>195</v>
      </c>
      <c r="B133" s="430" t="s">
        <v>191</v>
      </c>
      <c r="C133" s="255" t="s">
        <v>183</v>
      </c>
      <c r="D133" s="412">
        <v>13932055.381746497</v>
      </c>
      <c r="E133" s="412">
        <v>-86610.079286905006</v>
      </c>
      <c r="F133" s="413">
        <v>-6.1781971705971821E-3</v>
      </c>
      <c r="G133" s="422">
        <v>42.947530871620067</v>
      </c>
      <c r="H133" s="422">
        <v>2.2364562199205125</v>
      </c>
      <c r="I133" s="423">
        <v>2.7493914810375406</v>
      </c>
      <c r="J133" s="423">
        <v>-6.9264666725350921E-2</v>
      </c>
      <c r="K133" s="413">
        <v>-2.4573648964001812E-2</v>
      </c>
      <c r="L133" s="414">
        <v>38304674.37991704</v>
      </c>
      <c r="M133" s="414">
        <v>-1209123.2052560672</v>
      </c>
      <c r="N133" s="413">
        <v>-3.0600025286098304E-2</v>
      </c>
      <c r="O133" s="412">
        <v>8201746.1918766471</v>
      </c>
      <c r="P133" s="412">
        <v>-359414.87056828383</v>
      </c>
      <c r="Q133" s="413">
        <v>-4.1982024160825762E-2</v>
      </c>
    </row>
    <row r="134" spans="1:17" x14ac:dyDescent="0.25">
      <c r="A134" s="430" t="s">
        <v>195</v>
      </c>
      <c r="B134" s="430" t="s">
        <v>191</v>
      </c>
      <c r="C134" s="259" t="s">
        <v>184</v>
      </c>
      <c r="D134" s="416">
        <v>229036.47773981528</v>
      </c>
      <c r="E134" s="416">
        <v>-54736.432502096257</v>
      </c>
      <c r="F134" s="417">
        <v>-0.19288815290872688</v>
      </c>
      <c r="G134" s="424">
        <v>0.70603733109943656</v>
      </c>
      <c r="H134" s="424">
        <v>-0.11805681431694715</v>
      </c>
      <c r="I134" s="425">
        <v>3.3979372063570206</v>
      </c>
      <c r="J134" s="425">
        <v>0.31460845093004242</v>
      </c>
      <c r="K134" s="417">
        <v>0.10203532476914728</v>
      </c>
      <c r="L134" s="418">
        <v>778251.56932507991</v>
      </c>
      <c r="M134" s="418">
        <v>-96713.604835004779</v>
      </c>
      <c r="N134" s="417">
        <v>-0.11053423346574243</v>
      </c>
      <c r="O134" s="416">
        <v>116195.82761216164</v>
      </c>
      <c r="P134" s="416">
        <v>-30120.733529806137</v>
      </c>
      <c r="Q134" s="417">
        <v>-0.20586004273693015</v>
      </c>
    </row>
    <row r="135" spans="1:17" x14ac:dyDescent="0.25">
      <c r="A135" s="430" t="s">
        <v>195</v>
      </c>
      <c r="B135" s="430" t="s">
        <v>191</v>
      </c>
      <c r="C135" s="255" t="s">
        <v>185</v>
      </c>
      <c r="D135" s="412">
        <v>15184258.915933995</v>
      </c>
      <c r="E135" s="412">
        <v>-1693561.0924267936</v>
      </c>
      <c r="F135" s="413">
        <v>-0.10034240746659533</v>
      </c>
      <c r="G135" s="422">
        <v>46.807625342140874</v>
      </c>
      <c r="H135" s="422">
        <v>-2.2066115856353505</v>
      </c>
      <c r="I135" s="423">
        <v>2.20785249197192</v>
      </c>
      <c r="J135" s="423">
        <v>5.8403659276930586E-2</v>
      </c>
      <c r="K135" s="413">
        <v>2.7171458277377925E-2</v>
      </c>
      <c r="L135" s="414">
        <v>33524603.886291713</v>
      </c>
      <c r="M135" s="414">
        <v>-2753406.6291155219</v>
      </c>
      <c r="N135" s="413">
        <v>-7.589739872714775E-2</v>
      </c>
      <c r="O135" s="412">
        <v>8703385.6353519801</v>
      </c>
      <c r="P135" s="412">
        <v>-972908.78416027129</v>
      </c>
      <c r="Q135" s="413">
        <v>-0.10054559545009299</v>
      </c>
    </row>
    <row r="136" spans="1:17" x14ac:dyDescent="0.25">
      <c r="A136" s="430" t="s">
        <v>195</v>
      </c>
      <c r="B136" s="430" t="s">
        <v>191</v>
      </c>
      <c r="C136" s="259" t="s">
        <v>186</v>
      </c>
      <c r="D136" s="416">
        <v>1053284.8584852035</v>
      </c>
      <c r="E136" s="416">
        <v>-150886.19337987923</v>
      </c>
      <c r="F136" s="417">
        <v>-0.12530295687326054</v>
      </c>
      <c r="G136" s="424">
        <v>3.2468995232154003</v>
      </c>
      <c r="H136" s="424">
        <v>-0.25008795552575824</v>
      </c>
      <c r="I136" s="425">
        <v>3.4700357926681176</v>
      </c>
      <c r="J136" s="425">
        <v>0.13416784313237207</v>
      </c>
      <c r="K136" s="417">
        <v>4.0219770435170936E-2</v>
      </c>
      <c r="L136" s="418">
        <v>3654936.1588190291</v>
      </c>
      <c r="M136" s="418">
        <v>-362019.4588564462</v>
      </c>
      <c r="N136" s="417">
        <v>-9.0122842598380257E-2</v>
      </c>
      <c r="O136" s="416">
        <v>840257.61971091502</v>
      </c>
      <c r="P136" s="416">
        <v>-90774.777387041249</v>
      </c>
      <c r="Q136" s="417">
        <v>-9.7499053384165535E-2</v>
      </c>
    </row>
    <row r="137" spans="1:17" x14ac:dyDescent="0.25">
      <c r="A137" s="430" t="s">
        <v>195</v>
      </c>
      <c r="B137" s="430" t="s">
        <v>191</v>
      </c>
      <c r="C137" s="255" t="s">
        <v>187</v>
      </c>
      <c r="D137" s="412">
        <v>4045.7740592521427</v>
      </c>
      <c r="E137" s="412">
        <v>-736.62795788145058</v>
      </c>
      <c r="F137" s="413">
        <v>-0.1540288656709291</v>
      </c>
      <c r="G137" s="422">
        <v>1.2471670657940588E-2</v>
      </c>
      <c r="H137" s="422">
        <v>-1.4167216483846924E-3</v>
      </c>
      <c r="I137" s="423">
        <v>12.753980733231936</v>
      </c>
      <c r="J137" s="423">
        <v>-5.1238277483236612</v>
      </c>
      <c r="K137" s="413">
        <v>-0.28660267580390941</v>
      </c>
      <c r="L137" s="414">
        <v>51599.724402711392</v>
      </c>
      <c r="M137" s="414">
        <v>-33899.14294140815</v>
      </c>
      <c r="N137" s="413">
        <v>-0.39648645642250924</v>
      </c>
      <c r="O137" s="412">
        <v>4587.6135183572769</v>
      </c>
      <c r="P137" s="412">
        <v>-1001.0668708086014</v>
      </c>
      <c r="Q137" s="413">
        <v>-0.17912401516988746</v>
      </c>
    </row>
    <row r="138" spans="1:17" x14ac:dyDescent="0.25">
      <c r="A138" s="430" t="s">
        <v>195</v>
      </c>
      <c r="B138" s="430" t="s">
        <v>191</v>
      </c>
      <c r="C138" s="259" t="s">
        <v>188</v>
      </c>
      <c r="D138" s="416">
        <v>193.48936080932617</v>
      </c>
      <c r="E138" s="416">
        <v>46.793346405029297</v>
      </c>
      <c r="F138" s="417">
        <v>0.31898171599990433</v>
      </c>
      <c r="G138" s="424">
        <v>5.964583163785024E-4</v>
      </c>
      <c r="H138" s="424">
        <v>1.7044398497723941E-4</v>
      </c>
      <c r="I138" s="425">
        <v>8.59</v>
      </c>
      <c r="J138" s="425">
        <v>0</v>
      </c>
      <c r="K138" s="417">
        <v>0</v>
      </c>
      <c r="L138" s="418">
        <v>1662.0736093521118</v>
      </c>
      <c r="M138" s="418">
        <v>401.95484561920171</v>
      </c>
      <c r="N138" s="417">
        <v>0.31898171599990433</v>
      </c>
      <c r="O138" s="416">
        <v>193.48936080932617</v>
      </c>
      <c r="P138" s="416">
        <v>46.793346405029297</v>
      </c>
      <c r="Q138" s="417">
        <v>0.31898171599990433</v>
      </c>
    </row>
    <row r="139" spans="1:17" x14ac:dyDescent="0.25">
      <c r="A139" s="430" t="s">
        <v>195</v>
      </c>
      <c r="B139" s="430" t="s">
        <v>191</v>
      </c>
      <c r="C139" s="255" t="s">
        <v>189</v>
      </c>
      <c r="D139" s="412">
        <v>684007.39589902502</v>
      </c>
      <c r="E139" s="412">
        <v>7747.6709089818178</v>
      </c>
      <c r="F139" s="413">
        <v>1.1456649897487077E-2</v>
      </c>
      <c r="G139" s="422">
        <v>2.1085495245933519</v>
      </c>
      <c r="H139" s="422">
        <v>0.14464930709162394</v>
      </c>
      <c r="I139" s="423">
        <v>7.1016307594602397</v>
      </c>
      <c r="J139" s="423">
        <v>-0.86838320161901983</v>
      </c>
      <c r="K139" s="413">
        <v>-0.10895629616957757</v>
      </c>
      <c r="L139" s="414">
        <v>4857567.9624148142</v>
      </c>
      <c r="M139" s="414">
        <v>-532231.4870714508</v>
      </c>
      <c r="N139" s="413">
        <v>-9.8747920411432211E-2</v>
      </c>
      <c r="O139" s="412">
        <v>970932.8185632145</v>
      </c>
      <c r="P139" s="412">
        <v>-160228.94127707486</v>
      </c>
      <c r="Q139" s="413">
        <v>-0.14164989214248</v>
      </c>
    </row>
    <row r="140" spans="1:17" x14ac:dyDescent="0.25">
      <c r="A140" s="430" t="s">
        <v>195</v>
      </c>
      <c r="B140" s="430" t="s">
        <v>191</v>
      </c>
      <c r="C140" s="259" t="s">
        <v>190</v>
      </c>
      <c r="D140" s="416">
        <v>981049.56395889295</v>
      </c>
      <c r="E140" s="416">
        <v>-7753.245866232086</v>
      </c>
      <c r="F140" s="417">
        <v>-7.8410435217141916E-3</v>
      </c>
      <c r="G140" s="424">
        <v>3.024224012913173</v>
      </c>
      <c r="H140" s="424">
        <v>0.15267927718242369</v>
      </c>
      <c r="I140" s="425">
        <v>4.7526902083139619</v>
      </c>
      <c r="J140" s="425">
        <v>0.17226416240135567</v>
      </c>
      <c r="K140" s="417">
        <v>3.7608764048287058E-2</v>
      </c>
      <c r="L140" s="418">
        <v>4662624.6564981127</v>
      </c>
      <c r="M140" s="418">
        <v>133486.51210354082</v>
      </c>
      <c r="N140" s="417">
        <v>2.9472828570872505E-2</v>
      </c>
      <c r="O140" s="416">
        <v>785633.94534173026</v>
      </c>
      <c r="P140" s="416">
        <v>2689.9010048250202</v>
      </c>
      <c r="Q140" s="417">
        <v>3.4356235599226816E-3</v>
      </c>
    </row>
    <row r="141" spans="1:17" x14ac:dyDescent="0.25">
      <c r="A141" s="430" t="s">
        <v>195</v>
      </c>
      <c r="B141" s="429" t="s">
        <v>467</v>
      </c>
      <c r="C141" s="255" t="s">
        <v>20</v>
      </c>
      <c r="D141" s="412">
        <v>29581365.902504098</v>
      </c>
      <c r="E141" s="412">
        <v>-1985689.9220234156</v>
      </c>
      <c r="F141" s="413">
        <v>-6.2903868294253151E-2</v>
      </c>
      <c r="G141" s="422">
        <v>100</v>
      </c>
      <c r="H141" s="422">
        <v>2.8421709430404007E-14</v>
      </c>
      <c r="I141" s="423">
        <v>2.6734666384579389</v>
      </c>
      <c r="J141" s="423">
        <v>1.2761070800873853E-2</v>
      </c>
      <c r="K141" s="413">
        <v>4.7961228615426461E-3</v>
      </c>
      <c r="L141" s="414">
        <v>79084794.860361919</v>
      </c>
      <c r="M141" s="414">
        <v>-4905846.3264998198</v>
      </c>
      <c r="N141" s="413">
        <v>-5.8409440113516099E-2</v>
      </c>
      <c r="O141" s="412">
        <v>18109525.844141595</v>
      </c>
      <c r="P141" s="412">
        <v>-1562519.1172834374</v>
      </c>
      <c r="Q141" s="413">
        <v>-7.9428403114540733E-2</v>
      </c>
    </row>
    <row r="142" spans="1:17" x14ac:dyDescent="0.25">
      <c r="A142" s="430" t="s">
        <v>195</v>
      </c>
      <c r="B142" s="430" t="s">
        <v>192</v>
      </c>
      <c r="C142" s="259" t="s">
        <v>180</v>
      </c>
      <c r="D142" s="416">
        <v>86336.841886456823</v>
      </c>
      <c r="E142" s="416">
        <v>14779.689625044106</v>
      </c>
      <c r="F142" s="417">
        <v>0.20654384862956698</v>
      </c>
      <c r="G142" s="424">
        <v>0.29186225602634636</v>
      </c>
      <c r="H142" s="424">
        <v>6.5179246184760176E-2</v>
      </c>
      <c r="I142" s="425">
        <v>4.229359561447863</v>
      </c>
      <c r="J142" s="425">
        <v>0.19772176838660371</v>
      </c>
      <c r="K142" s="417">
        <v>4.9042542642818064E-2</v>
      </c>
      <c r="L142" s="418">
        <v>365149.54773769854</v>
      </c>
      <c r="M142" s="418">
        <v>76657.028316748096</v>
      </c>
      <c r="N142" s="417">
        <v>0.26571582677641253</v>
      </c>
      <c r="O142" s="416">
        <v>110545.17427706718</v>
      </c>
      <c r="P142" s="416">
        <v>15976.202017784119</v>
      </c>
      <c r="Q142" s="417">
        <v>0.16893703755161477</v>
      </c>
    </row>
    <row r="143" spans="1:17" x14ac:dyDescent="0.25">
      <c r="A143" s="430" t="s">
        <v>195</v>
      </c>
      <c r="B143" s="430" t="s">
        <v>192</v>
      </c>
      <c r="C143" s="255" t="s">
        <v>181</v>
      </c>
      <c r="D143" s="412">
        <v>254086.83002412648</v>
      </c>
      <c r="E143" s="412">
        <v>-19470.538070913375</v>
      </c>
      <c r="F143" s="413">
        <v>-7.1175337760044838E-2</v>
      </c>
      <c r="G143" s="422">
        <v>0.85894218293218749</v>
      </c>
      <c r="H143" s="422">
        <v>-7.6491444810156128E-3</v>
      </c>
      <c r="I143" s="423">
        <v>2.192004415782411</v>
      </c>
      <c r="J143" s="423">
        <v>5.9454854930623302E-2</v>
      </c>
      <c r="K143" s="413">
        <v>2.7879706067358973E-2</v>
      </c>
      <c r="L143" s="414">
        <v>556959.45340504008</v>
      </c>
      <c r="M143" s="414">
        <v>-26415.191793808015</v>
      </c>
      <c r="N143" s="413">
        <v>-4.527997918868102E-2</v>
      </c>
      <c r="O143" s="412">
        <v>127766.56376679629</v>
      </c>
      <c r="P143" s="412">
        <v>-8958.6489684471453</v>
      </c>
      <c r="Q143" s="413">
        <v>-6.5523020876879487E-2</v>
      </c>
    </row>
    <row r="144" spans="1:17" x14ac:dyDescent="0.25">
      <c r="A144" s="430" t="s">
        <v>195</v>
      </c>
      <c r="B144" s="430" t="s">
        <v>192</v>
      </c>
      <c r="C144" s="259" t="s">
        <v>182</v>
      </c>
      <c r="D144" s="416">
        <v>1725.2162729740141</v>
      </c>
      <c r="E144" s="416">
        <v>-71.619937992096084</v>
      </c>
      <c r="F144" s="417">
        <v>-3.9858912879759907E-2</v>
      </c>
      <c r="G144" s="424">
        <v>5.8321048414737764E-3</v>
      </c>
      <c r="H144" s="424">
        <v>1.3998004860673544E-4</v>
      </c>
      <c r="I144" s="425">
        <v>4.6545656857241511</v>
      </c>
      <c r="J144" s="425">
        <v>0.19234455650182181</v>
      </c>
      <c r="K144" s="417">
        <v>4.3105115352125856E-2</v>
      </c>
      <c r="L144" s="418">
        <v>8030.1324646377561</v>
      </c>
      <c r="M144" s="418">
        <v>12.251958312987881</v>
      </c>
      <c r="N144" s="417">
        <v>1.5280794348734848E-3</v>
      </c>
      <c r="O144" s="416">
        <v>1086.7504081726074</v>
      </c>
      <c r="P144" s="416">
        <v>-45.114921569824219</v>
      </c>
      <c r="Q144" s="417">
        <v>-3.9858912879759831E-2</v>
      </c>
    </row>
    <row r="145" spans="1:17" x14ac:dyDescent="0.25">
      <c r="A145" s="430" t="s">
        <v>195</v>
      </c>
      <c r="B145" s="430" t="s">
        <v>192</v>
      </c>
      <c r="C145" s="255" t="s">
        <v>183</v>
      </c>
      <c r="D145" s="412">
        <v>12728884.380485553</v>
      </c>
      <c r="E145" s="412">
        <v>-165701.18738240376</v>
      </c>
      <c r="F145" s="413">
        <v>-1.2850446919001016E-2</v>
      </c>
      <c r="G145" s="422">
        <v>43.03007650978023</v>
      </c>
      <c r="H145" s="422">
        <v>2.1818401726781289</v>
      </c>
      <c r="I145" s="423">
        <v>2.7406849555833448</v>
      </c>
      <c r="J145" s="423">
        <v>-8.3842798509027094E-2</v>
      </c>
      <c r="K145" s="413">
        <v>-2.9683828876366971E-2</v>
      </c>
      <c r="L145" s="414">
        <v>34885861.922956578</v>
      </c>
      <c r="M145" s="414">
        <v>-1535252.8910054117</v>
      </c>
      <c r="N145" s="413">
        <v>-4.2152825328039503E-2</v>
      </c>
      <c r="O145" s="412">
        <v>7474124.3522672001</v>
      </c>
      <c r="P145" s="412">
        <v>-408202.28957684338</v>
      </c>
      <c r="Q145" s="413">
        <v>-5.1787030419402393E-2</v>
      </c>
    </row>
    <row r="146" spans="1:17" x14ac:dyDescent="0.25">
      <c r="A146" s="430" t="s">
        <v>195</v>
      </c>
      <c r="B146" s="430" t="s">
        <v>192</v>
      </c>
      <c r="C146" s="259" t="s">
        <v>184</v>
      </c>
      <c r="D146" s="416">
        <v>209318.72225153877</v>
      </c>
      <c r="E146" s="416">
        <v>-48385.426472556021</v>
      </c>
      <c r="F146" s="417">
        <v>-0.18775571410904526</v>
      </c>
      <c r="G146" s="424">
        <v>0.70760330317884246</v>
      </c>
      <c r="H146" s="424">
        <v>-0.10876725147978783</v>
      </c>
      <c r="I146" s="425">
        <v>3.3941212991719127</v>
      </c>
      <c r="J146" s="425">
        <v>0.29463441078143005</v>
      </c>
      <c r="K146" s="417">
        <v>9.5059092485604707E-2</v>
      </c>
      <c r="L146" s="418">
        <v>710453.13350939751</v>
      </c>
      <c r="M146" s="418">
        <v>-88297.496544765192</v>
      </c>
      <c r="N146" s="417">
        <v>-0.11054450941563301</v>
      </c>
      <c r="O146" s="416">
        <v>106025.78754389286</v>
      </c>
      <c r="P146" s="416">
        <v>-26758.184213638306</v>
      </c>
      <c r="Q146" s="417">
        <v>-0.20151667297992726</v>
      </c>
    </row>
    <row r="147" spans="1:17" x14ac:dyDescent="0.25">
      <c r="A147" s="430" t="s">
        <v>195</v>
      </c>
      <c r="B147" s="430" t="s">
        <v>192</v>
      </c>
      <c r="C147" s="255" t="s">
        <v>185</v>
      </c>
      <c r="D147" s="412">
        <v>13863462.602459647</v>
      </c>
      <c r="E147" s="412">
        <v>-1602516.8259405885</v>
      </c>
      <c r="F147" s="413">
        <v>-0.10361560568209996</v>
      </c>
      <c r="G147" s="422">
        <v>46.865525574956933</v>
      </c>
      <c r="H147" s="422">
        <v>-2.1285254203950288</v>
      </c>
      <c r="I147" s="423">
        <v>2.2110040378182845</v>
      </c>
      <c r="J147" s="423">
        <v>6.3379699556122659E-2</v>
      </c>
      <c r="K147" s="413">
        <v>2.9511539065258004E-2</v>
      </c>
      <c r="L147" s="414">
        <v>30652171.79218106</v>
      </c>
      <c r="M147" s="414">
        <v>-2562942.0433132015</v>
      </c>
      <c r="N147" s="413">
        <v>-7.7161922611699615E-2</v>
      </c>
      <c r="O147" s="412">
        <v>7953686.9001670508</v>
      </c>
      <c r="P147" s="412">
        <v>-900360.9485131884</v>
      </c>
      <c r="Q147" s="413">
        <v>-0.10168918938555249</v>
      </c>
    </row>
    <row r="148" spans="1:17" x14ac:dyDescent="0.25">
      <c r="A148" s="430" t="s">
        <v>195</v>
      </c>
      <c r="B148" s="430" t="s">
        <v>192</v>
      </c>
      <c r="C148" s="259" t="s">
        <v>186</v>
      </c>
      <c r="D148" s="416">
        <v>954589.95857558132</v>
      </c>
      <c r="E148" s="416">
        <v>-128806.34476789029</v>
      </c>
      <c r="F148" s="417">
        <v>-0.11889125370871283</v>
      </c>
      <c r="G148" s="424">
        <v>3.2269975690837662</v>
      </c>
      <c r="H148" s="424">
        <v>-0.20504978232515247</v>
      </c>
      <c r="I148" s="425">
        <v>3.4709888591147888</v>
      </c>
      <c r="J148" s="425">
        <v>0.14561783932640626</v>
      </c>
      <c r="K148" s="417">
        <v>4.3789952597732384E-2</v>
      </c>
      <c r="L148" s="418">
        <v>3313371.1112386906</v>
      </c>
      <c r="M148" s="418">
        <v>-289323.55884555355</v>
      </c>
      <c r="N148" s="417">
        <v>-8.0307543475169968E-2</v>
      </c>
      <c r="O148" s="416">
        <v>761208.26177989715</v>
      </c>
      <c r="P148" s="416">
        <v>-74765.359869975247</v>
      </c>
      <c r="Q148" s="417">
        <v>-8.9435070597585112E-2</v>
      </c>
    </row>
    <row r="149" spans="1:17" x14ac:dyDescent="0.25">
      <c r="A149" s="430" t="s">
        <v>195</v>
      </c>
      <c r="B149" s="430" t="s">
        <v>192</v>
      </c>
      <c r="C149" s="255" t="s">
        <v>187</v>
      </c>
      <c r="D149" s="412">
        <v>3381.4245608219508</v>
      </c>
      <c r="E149" s="412">
        <v>-804.32530396118091</v>
      </c>
      <c r="F149" s="413">
        <v>-0.19215799556690755</v>
      </c>
      <c r="G149" s="422">
        <v>1.1430927740005776E-2</v>
      </c>
      <c r="H149" s="422">
        <v>-1.8289400412993626E-3</v>
      </c>
      <c r="I149" s="423">
        <v>12.868239313974373</v>
      </c>
      <c r="J149" s="423">
        <v>-4.6824111238536208</v>
      </c>
      <c r="K149" s="413">
        <v>-0.26679416472003414</v>
      </c>
      <c r="L149" s="414">
        <v>43512.980470807554</v>
      </c>
      <c r="M149" s="414">
        <v>-29949.652226186983</v>
      </c>
      <c r="N149" s="413">
        <v>-0.40768552836539257</v>
      </c>
      <c r="O149" s="412">
        <v>3819.3449965715408</v>
      </c>
      <c r="P149" s="412">
        <v>-1046.0872368812561</v>
      </c>
      <c r="Q149" s="413">
        <v>-0.21500396813437705</v>
      </c>
    </row>
    <row r="150" spans="1:17" x14ac:dyDescent="0.25">
      <c r="A150" s="430" t="s">
        <v>195</v>
      </c>
      <c r="B150" s="430" t="s">
        <v>192</v>
      </c>
      <c r="C150" s="259" t="s">
        <v>188</v>
      </c>
      <c r="D150" s="416">
        <v>121.45516586303711</v>
      </c>
      <c r="E150" s="416">
        <v>-25.240848541259766</v>
      </c>
      <c r="F150" s="417">
        <v>-0.17206226524802187</v>
      </c>
      <c r="G150" s="424">
        <v>4.1057997883984045E-4</v>
      </c>
      <c r="H150" s="424">
        <v>-5.4132394780744258E-5</v>
      </c>
      <c r="I150" s="425">
        <v>8.59</v>
      </c>
      <c r="J150" s="425">
        <v>0</v>
      </c>
      <c r="K150" s="417">
        <v>0</v>
      </c>
      <c r="L150" s="418">
        <v>1043.2998747634888</v>
      </c>
      <c r="M150" s="418">
        <v>-216.81888896942132</v>
      </c>
      <c r="N150" s="417">
        <v>-0.17206226524802182</v>
      </c>
      <c r="O150" s="416">
        <v>121.45516586303711</v>
      </c>
      <c r="P150" s="416">
        <v>-25.240848541259766</v>
      </c>
      <c r="Q150" s="417">
        <v>-0.17206226524802187</v>
      </c>
    </row>
    <row r="151" spans="1:17" x14ac:dyDescent="0.25">
      <c r="A151" s="430" t="s">
        <v>195</v>
      </c>
      <c r="B151" s="430" t="s">
        <v>192</v>
      </c>
      <c r="C151" s="255" t="s">
        <v>189</v>
      </c>
      <c r="D151" s="412">
        <v>599372.5477051927</v>
      </c>
      <c r="E151" s="412">
        <v>-12529.142005929258</v>
      </c>
      <c r="F151" s="413">
        <v>-2.0475743434936827E-2</v>
      </c>
      <c r="G151" s="422">
        <v>2.0261827992684243</v>
      </c>
      <c r="H151" s="422">
        <v>8.7764173494411013E-2</v>
      </c>
      <c r="I151" s="423">
        <v>7.2436379306715244</v>
      </c>
      <c r="J151" s="423">
        <v>-0.6907484115494702</v>
      </c>
      <c r="K151" s="413">
        <v>-8.7057572162047736E-2</v>
      </c>
      <c r="L151" s="414">
        <v>4341637.7211605618</v>
      </c>
      <c r="M151" s="414">
        <v>-513426.68846531305</v>
      </c>
      <c r="N151" s="413">
        <v>-0.10575074708532592</v>
      </c>
      <c r="O151" s="412">
        <v>864286.02576913394</v>
      </c>
      <c r="P151" s="412">
        <v>-150365.51673760021</v>
      </c>
      <c r="Q151" s="413">
        <v>-0.14819424249443966</v>
      </c>
    </row>
    <row r="152" spans="1:17" x14ac:dyDescent="0.25">
      <c r="A152" s="430" t="s">
        <v>195</v>
      </c>
      <c r="B152" s="430" t="s">
        <v>192</v>
      </c>
      <c r="C152" s="259" t="s">
        <v>190</v>
      </c>
      <c r="D152" s="416">
        <v>880085.9231163509</v>
      </c>
      <c r="E152" s="416">
        <v>-22158.96091765957</v>
      </c>
      <c r="F152" s="417">
        <v>-2.4559807774786207E-2</v>
      </c>
      <c r="G152" s="424">
        <v>2.9751361922129855</v>
      </c>
      <c r="H152" s="424">
        <v>0.11695109871127052</v>
      </c>
      <c r="I152" s="425">
        <v>4.7797648557622958</v>
      </c>
      <c r="J152" s="425">
        <v>0.1875581230076877</v>
      </c>
      <c r="K152" s="417">
        <v>4.084270023601095E-2</v>
      </c>
      <c r="L152" s="418">
        <v>4206603.765362652</v>
      </c>
      <c r="M152" s="418">
        <v>63308.734308268409</v>
      </c>
      <c r="N152" s="417">
        <v>1.5279803594425096E-2</v>
      </c>
      <c r="O152" s="416">
        <v>706855.22799994959</v>
      </c>
      <c r="P152" s="416">
        <v>-7967.9284145494457</v>
      </c>
      <c r="Q152" s="417">
        <v>-1.1146712782104032E-2</v>
      </c>
    </row>
    <row r="153" spans="1:17" x14ac:dyDescent="0.25">
      <c r="A153" s="430" t="s">
        <v>196</v>
      </c>
      <c r="B153" s="429" t="s">
        <v>465</v>
      </c>
      <c r="C153" s="255" t="s">
        <v>20</v>
      </c>
      <c r="D153" s="412">
        <v>172223274.06170875</v>
      </c>
      <c r="E153" s="412">
        <v>4098045.4996505678</v>
      </c>
      <c r="F153" s="413">
        <v>2.4374958682289029E-2</v>
      </c>
      <c r="G153" s="422">
        <v>100.00000000000011</v>
      </c>
      <c r="H153" s="422">
        <v>1.8474111129762605E-13</v>
      </c>
      <c r="I153" s="423">
        <v>2.1510211282791847</v>
      </c>
      <c r="J153" s="423">
        <v>-1.2969074602927844E-2</v>
      </c>
      <c r="K153" s="413">
        <v>-5.993129999227801E-3</v>
      </c>
      <c r="L153" s="414">
        <v>370455901.28815198</v>
      </c>
      <c r="M153" s="414">
        <v>6634553.8225421309</v>
      </c>
      <c r="N153" s="413">
        <v>1.8235746386952353E-2</v>
      </c>
      <c r="O153" s="412">
        <v>82852670.623916969</v>
      </c>
      <c r="P153" s="412">
        <v>3845805.5122893751</v>
      </c>
      <c r="Q153" s="413">
        <v>4.8676852408403942E-2</v>
      </c>
    </row>
    <row r="154" spans="1:17" x14ac:dyDescent="0.25">
      <c r="A154" s="430" t="s">
        <v>196</v>
      </c>
      <c r="B154" s="430" t="s">
        <v>179</v>
      </c>
      <c r="C154" s="259" t="s">
        <v>180</v>
      </c>
      <c r="D154" s="416">
        <v>92399.48239667344</v>
      </c>
      <c r="E154" s="416">
        <v>-2199.6105041350093</v>
      </c>
      <c r="F154" s="417">
        <v>-2.3251919618736759E-2</v>
      </c>
      <c r="G154" s="424">
        <v>5.3650984688379685E-2</v>
      </c>
      <c r="H154" s="424">
        <v>-2.6160572718874966E-3</v>
      </c>
      <c r="I154" s="425">
        <v>3.7239779896195193</v>
      </c>
      <c r="J154" s="425">
        <v>0.20540944209764689</v>
      </c>
      <c r="K154" s="417">
        <v>5.8378695575596148E-2</v>
      </c>
      <c r="L154" s="418">
        <v>344093.63869744813</v>
      </c>
      <c r="M154" s="418">
        <v>11240.245792563888</v>
      </c>
      <c r="N154" s="417">
        <v>3.3769359219889002E-2</v>
      </c>
      <c r="O154" s="416">
        <v>81749.670312881412</v>
      </c>
      <c r="P154" s="416">
        <v>-9659.2547900080681</v>
      </c>
      <c r="Q154" s="417">
        <v>-0.1056708059867858</v>
      </c>
    </row>
    <row r="155" spans="1:17" x14ac:dyDescent="0.25">
      <c r="A155" s="430" t="s">
        <v>196</v>
      </c>
      <c r="B155" s="430" t="s">
        <v>179</v>
      </c>
      <c r="C155" s="255" t="s">
        <v>181</v>
      </c>
      <c r="D155" s="412">
        <v>5685735.0160674453</v>
      </c>
      <c r="E155" s="412">
        <v>-98972.73991952464</v>
      </c>
      <c r="F155" s="413">
        <v>-1.7109375977911991E-2</v>
      </c>
      <c r="G155" s="422">
        <v>3.3013743624628891</v>
      </c>
      <c r="H155" s="422">
        <v>-0.13933932783952807</v>
      </c>
      <c r="I155" s="423">
        <v>2.4692384797778018</v>
      </c>
      <c r="J155" s="423">
        <v>-6.4217948899503607E-2</v>
      </c>
      <c r="K155" s="413">
        <v>-2.5347958690977456E-2</v>
      </c>
      <c r="L155" s="414">
        <v>14039435.687493794</v>
      </c>
      <c r="M155" s="414">
        <v>-615869.36493086442</v>
      </c>
      <c r="N155" s="413">
        <v>-4.2023646913372945E-2</v>
      </c>
      <c r="O155" s="412">
        <v>2998153.3813640494</v>
      </c>
      <c r="P155" s="412">
        <v>-104767.08133075945</v>
      </c>
      <c r="Q155" s="413">
        <v>-3.376402411545279E-2</v>
      </c>
    </row>
    <row r="156" spans="1:17" x14ac:dyDescent="0.25">
      <c r="A156" s="430" t="s">
        <v>196</v>
      </c>
      <c r="B156" s="430" t="s">
        <v>179</v>
      </c>
      <c r="C156" s="259" t="s">
        <v>182</v>
      </c>
      <c r="D156" s="416">
        <v>51440.869006177818</v>
      </c>
      <c r="E156" s="416">
        <v>-30848.7486147866</v>
      </c>
      <c r="F156" s="417">
        <v>-0.37488020368352587</v>
      </c>
      <c r="G156" s="424">
        <v>2.9868709259206316E-2</v>
      </c>
      <c r="H156" s="424">
        <v>-1.9076721670328284E-2</v>
      </c>
      <c r="I156" s="425">
        <v>2.4954211996787401</v>
      </c>
      <c r="J156" s="425">
        <v>-3.6614531387944016E-2</v>
      </c>
      <c r="K156" s="417">
        <v>-1.4460511334300648E-2</v>
      </c>
      <c r="L156" s="418">
        <v>128366.63504791318</v>
      </c>
      <c r="M156" s="418">
        <v>-79993.617064183345</v>
      </c>
      <c r="N156" s="417">
        <v>-0.38391975558345587</v>
      </c>
      <c r="O156" s="416">
        <v>25719.217071175575</v>
      </c>
      <c r="P156" s="416">
        <v>-16400.302138149738</v>
      </c>
      <c r="Q156" s="417">
        <v>-0.38937534060262236</v>
      </c>
    </row>
    <row r="157" spans="1:17" x14ac:dyDescent="0.25">
      <c r="A157" s="430" t="s">
        <v>196</v>
      </c>
      <c r="B157" s="430" t="s">
        <v>179</v>
      </c>
      <c r="C157" s="255" t="s">
        <v>183</v>
      </c>
      <c r="D157" s="412">
        <v>77845390.280789882</v>
      </c>
      <c r="E157" s="412">
        <v>-709443.12876287103</v>
      </c>
      <c r="F157" s="413">
        <v>-9.0311836709540821E-3</v>
      </c>
      <c r="G157" s="422">
        <v>45.200273136659476</v>
      </c>
      <c r="H157" s="422">
        <v>-1.5237278246576622</v>
      </c>
      <c r="I157" s="423">
        <v>1.8574298123226134</v>
      </c>
      <c r="J157" s="423">
        <v>2.2188681622928863E-2</v>
      </c>
      <c r="K157" s="413">
        <v>1.2090335842936041E-2</v>
      </c>
      <c r="L157" s="414">
        <v>144592348.65942815</v>
      </c>
      <c r="M157" s="414">
        <v>425287.370955199</v>
      </c>
      <c r="N157" s="413">
        <v>2.9499621283409164E-3</v>
      </c>
      <c r="O157" s="412">
        <v>31488184.815626077</v>
      </c>
      <c r="P157" s="412">
        <v>-85802.485819660127</v>
      </c>
      <c r="Q157" s="413">
        <v>-2.7175055529249335E-3</v>
      </c>
    </row>
    <row r="158" spans="1:17" x14ac:dyDescent="0.25">
      <c r="A158" s="430" t="s">
        <v>196</v>
      </c>
      <c r="B158" s="430" t="s">
        <v>179</v>
      </c>
      <c r="C158" s="259" t="s">
        <v>184</v>
      </c>
      <c r="D158" s="416">
        <v>15733877.740236368</v>
      </c>
      <c r="E158" s="416">
        <v>4340407.2869212981</v>
      </c>
      <c r="F158" s="417">
        <v>0.38095568024740023</v>
      </c>
      <c r="G158" s="424">
        <v>9.1357441820545287</v>
      </c>
      <c r="H158" s="424">
        <v>2.358967995184087</v>
      </c>
      <c r="I158" s="425">
        <v>2.7446584564007597</v>
      </c>
      <c r="J158" s="425">
        <v>5.2807755035118475E-2</v>
      </c>
      <c r="K158" s="417">
        <v>1.9617638901120265E-2</v>
      </c>
      <c r="L158" s="418">
        <v>43184120.591715425</v>
      </c>
      <c r="M158" s="418">
        <v>12514599.160970543</v>
      </c>
      <c r="N158" s="417">
        <v>0.40804677012094465</v>
      </c>
      <c r="O158" s="416">
        <v>7695558.7071488462</v>
      </c>
      <c r="P158" s="416">
        <v>2233954.587660009</v>
      </c>
      <c r="Q158" s="417">
        <v>0.40902902128854579</v>
      </c>
    </row>
    <row r="159" spans="1:17" x14ac:dyDescent="0.25">
      <c r="A159" s="430" t="s">
        <v>196</v>
      </c>
      <c r="B159" s="430" t="s">
        <v>179</v>
      </c>
      <c r="C159" s="255" t="s">
        <v>185</v>
      </c>
      <c r="D159" s="412">
        <v>31483122.592038304</v>
      </c>
      <c r="E159" s="412">
        <v>1363489.9992720447</v>
      </c>
      <c r="F159" s="413">
        <v>4.5269144471553419E-2</v>
      </c>
      <c r="G159" s="422">
        <v>18.28041114858711</v>
      </c>
      <c r="H159" s="422">
        <v>0.36541240011045417</v>
      </c>
      <c r="I159" s="423">
        <v>1.4551505687372337</v>
      </c>
      <c r="J159" s="423">
        <v>-5.1466447140742444E-2</v>
      </c>
      <c r="K159" s="413">
        <v>-3.4160272052118391E-2</v>
      </c>
      <c r="L159" s="414">
        <v>45812683.745428592</v>
      </c>
      <c r="M159" s="414">
        <v>433932.76917406172</v>
      </c>
      <c r="N159" s="413">
        <v>9.562466128720179E-3</v>
      </c>
      <c r="O159" s="412">
        <v>13179089.369627774</v>
      </c>
      <c r="P159" s="412">
        <v>596401.29176620767</v>
      </c>
      <c r="Q159" s="413">
        <v>4.7398559677843205E-2</v>
      </c>
    </row>
    <row r="160" spans="1:17" x14ac:dyDescent="0.25">
      <c r="A160" s="430" t="s">
        <v>196</v>
      </c>
      <c r="B160" s="430" t="s">
        <v>179</v>
      </c>
      <c r="C160" s="259" t="s">
        <v>186</v>
      </c>
      <c r="D160" s="416">
        <v>325023.86484140437</v>
      </c>
      <c r="E160" s="416">
        <v>-14951.937756355386</v>
      </c>
      <c r="F160" s="417">
        <v>-4.397941748238382E-2</v>
      </c>
      <c r="G160" s="424">
        <v>0.18872238181057135</v>
      </c>
      <c r="H160" s="424">
        <v>-1.3493434046159547E-2</v>
      </c>
      <c r="I160" s="425">
        <v>2.0710550022058114</v>
      </c>
      <c r="J160" s="425">
        <v>-0.21940422854117037</v>
      </c>
      <c r="K160" s="417">
        <v>-9.5790497205059014E-2</v>
      </c>
      <c r="L160" s="418">
        <v>673142.30111605604</v>
      </c>
      <c r="M160" s="418">
        <v>-105558.41417459655</v>
      </c>
      <c r="N160" s="417">
        <v>-0.13555710442001651</v>
      </c>
      <c r="O160" s="416">
        <v>145235.86484140158</v>
      </c>
      <c r="P160" s="416">
        <v>-18600.082667529583</v>
      </c>
      <c r="Q160" s="417">
        <v>-0.11352870325674798</v>
      </c>
    </row>
    <row r="161" spans="1:17" x14ac:dyDescent="0.25">
      <c r="A161" s="430" t="s">
        <v>196</v>
      </c>
      <c r="B161" s="430" t="s">
        <v>179</v>
      </c>
      <c r="C161" s="255" t="s">
        <v>187</v>
      </c>
      <c r="D161" s="412">
        <v>41364.740978627742</v>
      </c>
      <c r="E161" s="412">
        <v>-3810.0254616257953</v>
      </c>
      <c r="F161" s="413">
        <v>-8.4339682567364085E-2</v>
      </c>
      <c r="G161" s="422">
        <v>2.4018090007861842E-2</v>
      </c>
      <c r="H161" s="422">
        <v>-2.8516230189244082E-3</v>
      </c>
      <c r="I161" s="423">
        <v>9.3811059014611331</v>
      </c>
      <c r="J161" s="423">
        <v>1.0259664372757555</v>
      </c>
      <c r="K161" s="413">
        <v>0.12279465132492397</v>
      </c>
      <c r="L161" s="414">
        <v>388047.01570701587</v>
      </c>
      <c r="M161" s="414">
        <v>10605.541836696328</v>
      </c>
      <c r="N161" s="413">
        <v>2.8098506843845558E-2</v>
      </c>
      <c r="O161" s="412">
        <v>86903.781009674072</v>
      </c>
      <c r="P161" s="412">
        <v>-6911.7481954097166</v>
      </c>
      <c r="Q161" s="413">
        <v>-7.367381769280873E-2</v>
      </c>
    </row>
    <row r="162" spans="1:17" x14ac:dyDescent="0.25">
      <c r="A162" s="430" t="s">
        <v>196</v>
      </c>
      <c r="B162" s="430" t="s">
        <v>179</v>
      </c>
      <c r="C162" s="259" t="s">
        <v>188</v>
      </c>
      <c r="D162" s="416">
        <v>193341.1544870761</v>
      </c>
      <c r="E162" s="416">
        <v>38392.957562713069</v>
      </c>
      <c r="F162" s="417">
        <v>0.24777931156859054</v>
      </c>
      <c r="G162" s="424">
        <v>0.11226192019657046</v>
      </c>
      <c r="H162" s="424">
        <v>2.0099549177298573E-2</v>
      </c>
      <c r="I162" s="425">
        <v>3.7153572032605866</v>
      </c>
      <c r="J162" s="425">
        <v>0.75570609774517106</v>
      </c>
      <c r="K162" s="417">
        <v>0.25533621052051902</v>
      </c>
      <c r="L162" s="418">
        <v>718331.4510102761</v>
      </c>
      <c r="M162" s="418">
        <v>259738.84868546476</v>
      </c>
      <c r="N162" s="417">
        <v>0.56638255255041658</v>
      </c>
      <c r="O162" s="416">
        <v>180695.73100668192</v>
      </c>
      <c r="P162" s="416">
        <v>45893.910810649395</v>
      </c>
      <c r="Q162" s="417">
        <v>0.34045468187231598</v>
      </c>
    </row>
    <row r="163" spans="1:17" x14ac:dyDescent="0.25">
      <c r="A163" s="430" t="s">
        <v>196</v>
      </c>
      <c r="B163" s="430" t="s">
        <v>179</v>
      </c>
      <c r="C163" s="255" t="s">
        <v>189</v>
      </c>
      <c r="D163" s="412">
        <v>6624897.4341905145</v>
      </c>
      <c r="E163" s="412">
        <v>395798.3841007147</v>
      </c>
      <c r="F163" s="413">
        <v>6.3540229641236609E-2</v>
      </c>
      <c r="G163" s="422">
        <v>3.8466911457140083</v>
      </c>
      <c r="H163" s="422">
        <v>0.14165585543303871</v>
      </c>
      <c r="I163" s="423">
        <v>4.2829716450852438</v>
      </c>
      <c r="J163" s="423">
        <v>-0.83885584063425878</v>
      </c>
      <c r="K163" s="413">
        <v>-0.16378057304216645</v>
      </c>
      <c r="L163" s="414">
        <v>28374247.86223596</v>
      </c>
      <c r="M163" s="414">
        <v>-3530122.8637832217</v>
      </c>
      <c r="N163" s="413">
        <v>-0.1106469986228024</v>
      </c>
      <c r="O163" s="412">
        <v>8677749.6583220884</v>
      </c>
      <c r="P163" s="412">
        <v>336254.53806527704</v>
      </c>
      <c r="Q163" s="413">
        <v>4.0311063330685577E-2</v>
      </c>
    </row>
    <row r="164" spans="1:17" x14ac:dyDescent="0.25">
      <c r="A164" s="430" t="s">
        <v>196</v>
      </c>
      <c r="B164" s="430" t="s">
        <v>179</v>
      </c>
      <c r="C164" s="259" t="s">
        <v>190</v>
      </c>
      <c r="D164" s="416">
        <v>34068621.585368149</v>
      </c>
      <c r="E164" s="416">
        <v>-1257876.2384989038</v>
      </c>
      <c r="F164" s="417">
        <v>-3.5607159384168162E-2</v>
      </c>
      <c r="G164" s="424">
        <v>19.781659459778453</v>
      </c>
      <c r="H164" s="424">
        <v>-1.2303552901835708</v>
      </c>
      <c r="I164" s="425">
        <v>2.6943275263107247</v>
      </c>
      <c r="J164" s="425">
        <v>8.2308170274978387E-3</v>
      </c>
      <c r="K164" s="417">
        <v>3.0642295934661997E-3</v>
      </c>
      <c r="L164" s="418">
        <v>91792024.920921132</v>
      </c>
      <c r="M164" s="418">
        <v>-3098364.6342692375</v>
      </c>
      <c r="N164" s="417">
        <v>-3.2652038302226162E-2</v>
      </c>
      <c r="O164" s="416">
        <v>18202284.166543599</v>
      </c>
      <c r="P164" s="416">
        <v>784095.87788600102</v>
      </c>
      <c r="Q164" s="417">
        <v>4.5015926162457996E-2</v>
      </c>
    </row>
    <row r="165" spans="1:17" x14ac:dyDescent="0.25">
      <c r="A165" s="430" t="s">
        <v>196</v>
      </c>
      <c r="B165" s="429" t="s">
        <v>466</v>
      </c>
      <c r="C165" s="255" t="s">
        <v>20</v>
      </c>
      <c r="D165" s="412">
        <v>1932591891.0015259</v>
      </c>
      <c r="E165" s="412">
        <v>65983152.243008614</v>
      </c>
      <c r="F165" s="413">
        <v>3.5349214258417139E-2</v>
      </c>
      <c r="G165" s="422">
        <v>100.00000000000001</v>
      </c>
      <c r="H165" s="422">
        <v>7.1054273576010019E-14</v>
      </c>
      <c r="I165" s="423">
        <v>2.0875812938160494</v>
      </c>
      <c r="J165" s="423">
        <v>4.9073955600984487E-2</v>
      </c>
      <c r="K165" s="413">
        <v>2.4073475077089533E-2</v>
      </c>
      <c r="L165" s="414">
        <v>4034442680.2353706</v>
      </c>
      <c r="M165" s="414">
        <v>229347068.69976616</v>
      </c>
      <c r="N165" s="413">
        <v>6.0273667763951308E-2</v>
      </c>
      <c r="O165" s="412">
        <v>884750225.87573731</v>
      </c>
      <c r="P165" s="412">
        <v>38734615.449462891</v>
      </c>
      <c r="Q165" s="413">
        <v>4.578475263588342E-2</v>
      </c>
    </row>
    <row r="166" spans="1:17" x14ac:dyDescent="0.25">
      <c r="A166" s="430" t="s">
        <v>196</v>
      </c>
      <c r="B166" s="430" t="s">
        <v>191</v>
      </c>
      <c r="C166" s="259" t="s">
        <v>180</v>
      </c>
      <c r="D166" s="416">
        <v>1259030.8524442709</v>
      </c>
      <c r="E166" s="416">
        <v>18936.613601197954</v>
      </c>
      <c r="F166" s="417">
        <v>1.5270302052902512E-2</v>
      </c>
      <c r="G166" s="424">
        <v>6.514726975242581E-2</v>
      </c>
      <c r="H166" s="424">
        <v>-1.2884118713439308E-3</v>
      </c>
      <c r="I166" s="425">
        <v>3.651338155537899</v>
      </c>
      <c r="J166" s="425">
        <v>0.12978551768235036</v>
      </c>
      <c r="K166" s="417">
        <v>3.6854629485641686E-2</v>
      </c>
      <c r="L166" s="418">
        <v>4597147.3905291725</v>
      </c>
      <c r="M166" s="418">
        <v>230090.25254188012</v>
      </c>
      <c r="N166" s="417">
        <v>5.2687712862837667E-2</v>
      </c>
      <c r="O166" s="416">
        <v>1181354.9904757747</v>
      </c>
      <c r="P166" s="416">
        <v>-5110.8670258009806</v>
      </c>
      <c r="Q166" s="417">
        <v>-4.3076393589304724E-3</v>
      </c>
    </row>
    <row r="167" spans="1:17" x14ac:dyDescent="0.25">
      <c r="A167" s="430" t="s">
        <v>196</v>
      </c>
      <c r="B167" s="430" t="s">
        <v>191</v>
      </c>
      <c r="C167" s="255" t="s">
        <v>181</v>
      </c>
      <c r="D167" s="412">
        <v>74311588.702054366</v>
      </c>
      <c r="E167" s="412">
        <v>3933734.3456377238</v>
      </c>
      <c r="F167" s="413">
        <v>5.5894490981722701E-2</v>
      </c>
      <c r="G167" s="422">
        <v>3.8451775073703702</v>
      </c>
      <c r="H167" s="422">
        <v>7.4818304872209307E-2</v>
      </c>
      <c r="I167" s="423">
        <v>2.435662010130673</v>
      </c>
      <c r="J167" s="423">
        <v>-9.105619368578477E-2</v>
      </c>
      <c r="K167" s="413">
        <v>-3.6037336315640503E-2</v>
      </c>
      <c r="L167" s="414">
        <v>180997913.51404956</v>
      </c>
      <c r="M167" s="414">
        <v>3172907.7661482394</v>
      </c>
      <c r="N167" s="413">
        <v>1.7842866096382432E-2</v>
      </c>
      <c r="O167" s="412">
        <v>39234088.565949529</v>
      </c>
      <c r="P167" s="412">
        <v>2141794.2306891605</v>
      </c>
      <c r="Q167" s="413">
        <v>5.7742295780639968E-2</v>
      </c>
    </row>
    <row r="168" spans="1:17" x14ac:dyDescent="0.25">
      <c r="A168" s="430" t="s">
        <v>196</v>
      </c>
      <c r="B168" s="430" t="s">
        <v>191</v>
      </c>
      <c r="C168" s="259" t="s">
        <v>182</v>
      </c>
      <c r="D168" s="416">
        <v>882315.01585753926</v>
      </c>
      <c r="E168" s="416">
        <v>-156082.42318337096</v>
      </c>
      <c r="F168" s="417">
        <v>-0.1503108706889075</v>
      </c>
      <c r="G168" s="424">
        <v>4.5654492289124625E-2</v>
      </c>
      <c r="H168" s="424">
        <v>-9.9756683052990638E-3</v>
      </c>
      <c r="I168" s="425">
        <v>2.5069299238602918</v>
      </c>
      <c r="J168" s="425">
        <v>1.1313145488132115E-2</v>
      </c>
      <c r="K168" s="417">
        <v>4.5332062142615709E-3</v>
      </c>
      <c r="L168" s="418">
        <v>2211901.915524533</v>
      </c>
      <c r="M168" s="418">
        <v>-379540.15596464463</v>
      </c>
      <c r="N168" s="417">
        <v>-0.14645905464772402</v>
      </c>
      <c r="O168" s="416">
        <v>446296.4299504261</v>
      </c>
      <c r="P168" s="416">
        <v>-73548.746982692741</v>
      </c>
      <c r="Q168" s="417">
        <v>-0.14148202242944966</v>
      </c>
    </row>
    <row r="169" spans="1:17" x14ac:dyDescent="0.25">
      <c r="A169" s="430" t="s">
        <v>196</v>
      </c>
      <c r="B169" s="430" t="s">
        <v>191</v>
      </c>
      <c r="C169" s="255" t="s">
        <v>183</v>
      </c>
      <c r="D169" s="412">
        <v>964302358.61698472</v>
      </c>
      <c r="E169" s="412">
        <v>-2466175.8989759684</v>
      </c>
      <c r="F169" s="413">
        <v>-2.5509476269940119E-3</v>
      </c>
      <c r="G169" s="422">
        <v>49.896843876192349</v>
      </c>
      <c r="H169" s="422">
        <v>-1.895934891090107</v>
      </c>
      <c r="I169" s="423">
        <v>1.8321299721214492</v>
      </c>
      <c r="J169" s="423">
        <v>1.2116496917530473E-2</v>
      </c>
      <c r="K169" s="413">
        <v>6.6573665978890131E-3</v>
      </c>
      <c r="L169" s="414">
        <v>1766727253.409584</v>
      </c>
      <c r="M169" s="414">
        <v>7195493.1873908043</v>
      </c>
      <c r="N169" s="413">
        <v>4.0894363773701699E-3</v>
      </c>
      <c r="O169" s="412">
        <v>383807352.63815367</v>
      </c>
      <c r="P169" s="412">
        <v>-1184929.049974978</v>
      </c>
      <c r="Q169" s="413">
        <v>-3.0777994945229981E-3</v>
      </c>
    </row>
    <row r="170" spans="1:17" x14ac:dyDescent="0.25">
      <c r="A170" s="430" t="s">
        <v>196</v>
      </c>
      <c r="B170" s="430" t="s">
        <v>191</v>
      </c>
      <c r="C170" s="259" t="s">
        <v>184</v>
      </c>
      <c r="D170" s="416">
        <v>168010056.51541278</v>
      </c>
      <c r="E170" s="416">
        <v>42508397.573021427</v>
      </c>
      <c r="F170" s="417">
        <v>0.3387078539936586</v>
      </c>
      <c r="G170" s="424">
        <v>8.69350933829827</v>
      </c>
      <c r="H170" s="424">
        <v>1.969997531219593</v>
      </c>
      <c r="I170" s="425">
        <v>2.6915891550498925</v>
      </c>
      <c r="J170" s="425">
        <v>3.4859447208030581E-2</v>
      </c>
      <c r="K170" s="417">
        <v>1.3121186963482226E-2</v>
      </c>
      <c r="L170" s="418">
        <v>452214046.05620456</v>
      </c>
      <c r="M170" s="418">
        <v>118790060.36051619</v>
      </c>
      <c r="N170" s="417">
        <v>0.35627329003539143</v>
      </c>
      <c r="O170" s="416">
        <v>82297008.3129251</v>
      </c>
      <c r="P170" s="416">
        <v>22473270.118487433</v>
      </c>
      <c r="Q170" s="417">
        <v>0.37565807147399172</v>
      </c>
    </row>
    <row r="171" spans="1:17" x14ac:dyDescent="0.25">
      <c r="A171" s="430" t="s">
        <v>196</v>
      </c>
      <c r="B171" s="430" t="s">
        <v>191</v>
      </c>
      <c r="C171" s="255" t="s">
        <v>185</v>
      </c>
      <c r="D171" s="412">
        <v>369268812.50025034</v>
      </c>
      <c r="E171" s="412">
        <v>15676760.238292396</v>
      </c>
      <c r="F171" s="413">
        <v>4.4335725698603376E-2</v>
      </c>
      <c r="G171" s="422">
        <v>19.107438783098921</v>
      </c>
      <c r="H171" s="422">
        <v>0.16441955684521403</v>
      </c>
      <c r="I171" s="423">
        <v>1.4890270021296379</v>
      </c>
      <c r="J171" s="423">
        <v>1.5032527350054004E-2</v>
      </c>
      <c r="K171" s="413">
        <v>1.0198496403659801E-2</v>
      </c>
      <c r="L171" s="414">
        <v>549851232.8572191</v>
      </c>
      <c r="M171" s="414">
        <v>28658501.497119188</v>
      </c>
      <c r="N171" s="413">
        <v>5.4986379841353926E-2</v>
      </c>
      <c r="O171" s="412">
        <v>152307171.65715179</v>
      </c>
      <c r="P171" s="412">
        <v>5273522.2777838111</v>
      </c>
      <c r="Q171" s="413">
        <v>3.5866091197786734E-2</v>
      </c>
    </row>
    <row r="172" spans="1:17" x14ac:dyDescent="0.25">
      <c r="A172" s="430" t="s">
        <v>196</v>
      </c>
      <c r="B172" s="430" t="s">
        <v>191</v>
      </c>
      <c r="C172" s="259" t="s">
        <v>186</v>
      </c>
      <c r="D172" s="416">
        <v>3753962.0194808207</v>
      </c>
      <c r="E172" s="416">
        <v>-52039.715635172557</v>
      </c>
      <c r="F172" s="417">
        <v>-1.3673066713298956E-2</v>
      </c>
      <c r="G172" s="424">
        <v>0.19424494312326893</v>
      </c>
      <c r="H172" s="424">
        <v>-9.6543345393528268E-3</v>
      </c>
      <c r="I172" s="425">
        <v>2.1706588286341915</v>
      </c>
      <c r="J172" s="425">
        <v>-8.2186464290287198E-2</v>
      </c>
      <c r="K172" s="417">
        <v>-3.6481184282121187E-2</v>
      </c>
      <c r="L172" s="418">
        <v>8148570.7999434825</v>
      </c>
      <c r="M172" s="418">
        <v>-425762.29387498088</v>
      </c>
      <c r="N172" s="417">
        <v>-4.9655441328950445E-2</v>
      </c>
      <c r="O172" s="416">
        <v>1696918.2264043053</v>
      </c>
      <c r="P172" s="416">
        <v>-140362.95075369277</v>
      </c>
      <c r="Q172" s="417">
        <v>-7.6397098331358007E-2</v>
      </c>
    </row>
    <row r="173" spans="1:17" x14ac:dyDescent="0.25">
      <c r="A173" s="430" t="s">
        <v>196</v>
      </c>
      <c r="B173" s="430" t="s">
        <v>191</v>
      </c>
      <c r="C173" s="255" t="s">
        <v>187</v>
      </c>
      <c r="D173" s="412">
        <v>430752.52362302935</v>
      </c>
      <c r="E173" s="412">
        <v>-80036.145048853301</v>
      </c>
      <c r="F173" s="413">
        <v>-0.15669130886743776</v>
      </c>
      <c r="G173" s="422">
        <v>2.2288850824050639E-2</v>
      </c>
      <c r="H173" s="422">
        <v>-5.0756770529381025E-3</v>
      </c>
      <c r="I173" s="423">
        <v>7.0588263868315586</v>
      </c>
      <c r="J173" s="423">
        <v>-0.35486065073225692</v>
      </c>
      <c r="K173" s="413">
        <v>-4.7865609774764159E-2</v>
      </c>
      <c r="L173" s="414">
        <v>3040607.2799445237</v>
      </c>
      <c r="M173" s="414">
        <v>-746220.05192269152</v>
      </c>
      <c r="N173" s="413">
        <v>-0.19705679359685621</v>
      </c>
      <c r="O173" s="412">
        <v>774741.34629906178</v>
      </c>
      <c r="P173" s="412">
        <v>-202478.77542962576</v>
      </c>
      <c r="Q173" s="413">
        <v>-0.20719873744662962</v>
      </c>
    </row>
    <row r="174" spans="1:17" x14ac:dyDescent="0.25">
      <c r="A174" s="430" t="s">
        <v>196</v>
      </c>
      <c r="B174" s="430" t="s">
        <v>191</v>
      </c>
      <c r="C174" s="259" t="s">
        <v>188</v>
      </c>
      <c r="D174" s="416">
        <v>1506364.4332027701</v>
      </c>
      <c r="E174" s="416">
        <v>497846.9150392306</v>
      </c>
      <c r="F174" s="417">
        <v>0.49364230771695988</v>
      </c>
      <c r="G174" s="424">
        <v>7.7945294100459458E-2</v>
      </c>
      <c r="H174" s="424">
        <v>2.391589322910681E-2</v>
      </c>
      <c r="I174" s="425">
        <v>3.4198157613013782</v>
      </c>
      <c r="J174" s="425">
        <v>0.42161982069452186</v>
      </c>
      <c r="K174" s="417">
        <v>0.14062450521802219</v>
      </c>
      <c r="L174" s="418">
        <v>5151488.8309306502</v>
      </c>
      <c r="M174" s="418">
        <v>2127755.7019418245</v>
      </c>
      <c r="N174" s="417">
        <v>0.70368501821236207</v>
      </c>
      <c r="O174" s="416">
        <v>1339011.1272636671</v>
      </c>
      <c r="P174" s="416">
        <v>546006.1895383615</v>
      </c>
      <c r="Q174" s="417">
        <v>0.6885281081660759</v>
      </c>
    </row>
    <row r="175" spans="1:17" x14ac:dyDescent="0.25">
      <c r="A175" s="430" t="s">
        <v>196</v>
      </c>
      <c r="B175" s="430" t="s">
        <v>191</v>
      </c>
      <c r="C175" s="255" t="s">
        <v>189</v>
      </c>
      <c r="D175" s="412">
        <v>47500199.296651453</v>
      </c>
      <c r="E175" s="412">
        <v>448916.15966393054</v>
      </c>
      <c r="F175" s="413">
        <v>9.5409971786939995E-3</v>
      </c>
      <c r="G175" s="422">
        <v>2.4578494568781131</v>
      </c>
      <c r="H175" s="422">
        <v>-6.2833220750480034E-2</v>
      </c>
      <c r="I175" s="423">
        <v>4.9508398950319554</v>
      </c>
      <c r="J175" s="423">
        <v>-9.1806217852428595E-2</v>
      </c>
      <c r="K175" s="413">
        <v>-1.8205960877931925E-2</v>
      </c>
      <c r="L175" s="414">
        <v>235165881.69983083</v>
      </c>
      <c r="M175" s="414">
        <v>-2097088.3171218634</v>
      </c>
      <c r="N175" s="413">
        <v>-8.8386667206097266E-3</v>
      </c>
      <c r="O175" s="412">
        <v>64885814.798938088</v>
      </c>
      <c r="P175" s="412">
        <v>332494.30969803035</v>
      </c>
      <c r="Q175" s="413">
        <v>5.1506925930084654E-3</v>
      </c>
    </row>
    <row r="176" spans="1:17" x14ac:dyDescent="0.25">
      <c r="A176" s="430" t="s">
        <v>196</v>
      </c>
      <c r="B176" s="430" t="s">
        <v>191</v>
      </c>
      <c r="C176" s="259" t="s">
        <v>190</v>
      </c>
      <c r="D176" s="416">
        <v>301189447.26165932</v>
      </c>
      <c r="E176" s="416">
        <v>5475891.3168509007</v>
      </c>
      <c r="F176" s="417">
        <v>1.8517552566555028E-2</v>
      </c>
      <c r="G176" s="424">
        <v>15.584741334373195</v>
      </c>
      <c r="H176" s="424">
        <v>-0.25754793624746775</v>
      </c>
      <c r="I176" s="425">
        <v>2.7404177386691635</v>
      </c>
      <c r="J176" s="425">
        <v>0.19229050344292853</v>
      </c>
      <c r="K176" s="417">
        <v>7.5463462257549338E-2</v>
      </c>
      <c r="L176" s="418">
        <v>825384903.97581172</v>
      </c>
      <c r="M176" s="418">
        <v>71869138.247248411</v>
      </c>
      <c r="N176" s="417">
        <v>9.5378413453312688E-2</v>
      </c>
      <c r="O176" s="416">
        <v>156575853.19996768</v>
      </c>
      <c r="P176" s="416">
        <v>9369344.1311739385</v>
      </c>
      <c r="Q176" s="417">
        <v>6.3647621225739276E-2</v>
      </c>
    </row>
    <row r="177" spans="1:17" x14ac:dyDescent="0.25">
      <c r="A177" s="430" t="s">
        <v>196</v>
      </c>
      <c r="B177" s="429" t="s">
        <v>467</v>
      </c>
      <c r="C177" s="255" t="s">
        <v>20</v>
      </c>
      <c r="D177" s="412">
        <v>1767316538.9503605</v>
      </c>
      <c r="E177" s="412">
        <v>57064441.14165163</v>
      </c>
      <c r="F177" s="413">
        <v>3.3366099193660667E-2</v>
      </c>
      <c r="G177" s="422">
        <v>100.00000000000007</v>
      </c>
      <c r="H177" s="422">
        <v>0</v>
      </c>
      <c r="I177" s="423">
        <v>2.0856766944160845</v>
      </c>
      <c r="J177" s="423">
        <v>4.3462639908320444E-2</v>
      </c>
      <c r="K177" s="413">
        <v>2.128211771551845E-2</v>
      </c>
      <c r="L177" s="414">
        <v>3686050916.9448633</v>
      </c>
      <c r="M177" s="414">
        <v>193350046.04853106</v>
      </c>
      <c r="N177" s="413">
        <v>5.535831815992636E-2</v>
      </c>
      <c r="O177" s="412">
        <v>808372988.13228214</v>
      </c>
      <c r="P177" s="412">
        <v>34635140.4302665</v>
      </c>
      <c r="Q177" s="413">
        <v>4.4763404728270825E-2</v>
      </c>
    </row>
    <row r="178" spans="1:17" x14ac:dyDescent="0.25">
      <c r="A178" s="430" t="s">
        <v>196</v>
      </c>
      <c r="B178" s="430" t="s">
        <v>192</v>
      </c>
      <c r="C178" s="259" t="s">
        <v>180</v>
      </c>
      <c r="D178" s="416">
        <v>1168486.1135428178</v>
      </c>
      <c r="E178" s="416">
        <v>28625.267251046142</v>
      </c>
      <c r="F178" s="417">
        <v>2.511294895703339E-2</v>
      </c>
      <c r="G178" s="424">
        <v>6.6116402341642913E-2</v>
      </c>
      <c r="H178" s="424">
        <v>-5.3230095492019791E-4</v>
      </c>
      <c r="I178" s="425">
        <v>3.6616285286411951</v>
      </c>
      <c r="J178" s="425">
        <v>0.11109816318874222</v>
      </c>
      <c r="K178" s="417">
        <v>3.1290582463328602E-2</v>
      </c>
      <c r="L178" s="418">
        <v>4278562.0886694565</v>
      </c>
      <c r="M178" s="418">
        <v>231451.54152019043</v>
      </c>
      <c r="N178" s="417">
        <v>5.718933022059948E-2</v>
      </c>
      <c r="O178" s="416">
        <v>1093829.6962556834</v>
      </c>
      <c r="P178" s="416">
        <v>1032.0326481363736</v>
      </c>
      <c r="Q178" s="417">
        <v>9.4439499873144334E-4</v>
      </c>
    </row>
    <row r="179" spans="1:17" x14ac:dyDescent="0.25">
      <c r="A179" s="430" t="s">
        <v>196</v>
      </c>
      <c r="B179" s="430" t="s">
        <v>192</v>
      </c>
      <c r="C179" s="255" t="s">
        <v>181</v>
      </c>
      <c r="D179" s="412">
        <v>68672976.815650135</v>
      </c>
      <c r="E179" s="412">
        <v>3680456.4337172806</v>
      </c>
      <c r="F179" s="413">
        <v>5.6628923022046758E-2</v>
      </c>
      <c r="G179" s="422">
        <v>3.885720260188152</v>
      </c>
      <c r="H179" s="422">
        <v>8.5548316811749459E-2</v>
      </c>
      <c r="I179" s="423">
        <v>2.4291959849159075</v>
      </c>
      <c r="J179" s="423">
        <v>-9.4226049296103565E-2</v>
      </c>
      <c r="K179" s="413">
        <v>-3.7340582755721052E-2</v>
      </c>
      <c r="L179" s="414">
        <v>166820119.55280051</v>
      </c>
      <c r="M179" s="414">
        <v>2816561.5620579123</v>
      </c>
      <c r="N179" s="413">
        <v>1.7173783279853583E-2</v>
      </c>
      <c r="O179" s="412">
        <v>36228811.501049452</v>
      </c>
      <c r="P179" s="412">
        <v>1949587.5629676431</v>
      </c>
      <c r="Q179" s="413">
        <v>5.6873736887660065E-2</v>
      </c>
    </row>
    <row r="180" spans="1:17" x14ac:dyDescent="0.25">
      <c r="A180" s="430" t="s">
        <v>196</v>
      </c>
      <c r="B180" s="430" t="s">
        <v>192</v>
      </c>
      <c r="C180" s="259" t="s">
        <v>182</v>
      </c>
      <c r="D180" s="416">
        <v>800140.11130597384</v>
      </c>
      <c r="E180" s="416">
        <v>-153291.17735860881</v>
      </c>
      <c r="F180" s="417">
        <v>-0.16077842124660613</v>
      </c>
      <c r="G180" s="424">
        <v>4.5274295445749145E-2</v>
      </c>
      <c r="H180" s="424">
        <v>-1.0473701582652949E-2</v>
      </c>
      <c r="I180" s="425">
        <v>2.5134711821028528</v>
      </c>
      <c r="J180" s="425">
        <v>1.7325650854981056E-2</v>
      </c>
      <c r="K180" s="417">
        <v>6.940961830186089E-3</v>
      </c>
      <c r="L180" s="418">
        <v>2011129.1114121343</v>
      </c>
      <c r="M180" s="418">
        <v>-368774.13913986343</v>
      </c>
      <c r="N180" s="417">
        <v>-0.15495341630141035</v>
      </c>
      <c r="O180" s="416">
        <v>403995.28796029091</v>
      </c>
      <c r="P180" s="416">
        <v>-73649.888792941347</v>
      </c>
      <c r="Q180" s="417">
        <v>-0.15419372449978991</v>
      </c>
    </row>
    <row r="181" spans="1:17" x14ac:dyDescent="0.25">
      <c r="A181" s="430" t="s">
        <v>196</v>
      </c>
      <c r="B181" s="430" t="s">
        <v>192</v>
      </c>
      <c r="C181" s="255" t="s">
        <v>183</v>
      </c>
      <c r="D181" s="412">
        <v>884115087.09277356</v>
      </c>
      <c r="E181" s="412">
        <v>-4491530.6010621786</v>
      </c>
      <c r="F181" s="413">
        <v>-5.054577032881956E-3</v>
      </c>
      <c r="G181" s="422">
        <v>50.025848092717183</v>
      </c>
      <c r="H181" s="422">
        <v>-1.9317913004681628</v>
      </c>
      <c r="I181" s="423">
        <v>1.833096097644719</v>
      </c>
      <c r="J181" s="423">
        <v>9.9993556308930476E-3</v>
      </c>
      <c r="K181" s="413">
        <v>5.4848189898291282E-3</v>
      </c>
      <c r="L181" s="414">
        <v>1620667916.018584</v>
      </c>
      <c r="M181" s="414">
        <v>652086.36902666092</v>
      </c>
      <c r="N181" s="413">
        <v>4.025185168516042E-4</v>
      </c>
      <c r="O181" s="412">
        <v>351904078.34897125</v>
      </c>
      <c r="P181" s="412">
        <v>-2096023.6468449831</v>
      </c>
      <c r="Q181" s="413">
        <v>-5.9209690478274355E-3</v>
      </c>
    </row>
    <row r="182" spans="1:17" x14ac:dyDescent="0.25">
      <c r="A182" s="430" t="s">
        <v>196</v>
      </c>
      <c r="B182" s="430" t="s">
        <v>192</v>
      </c>
      <c r="C182" s="259" t="s">
        <v>184</v>
      </c>
      <c r="D182" s="416">
        <v>156190807.51286879</v>
      </c>
      <c r="E182" s="416">
        <v>40076539.633902356</v>
      </c>
      <c r="F182" s="417">
        <v>0.34514741698821005</v>
      </c>
      <c r="G182" s="424">
        <v>8.837738122771901</v>
      </c>
      <c r="H182" s="424">
        <v>2.0484309774837879</v>
      </c>
      <c r="I182" s="425">
        <v>2.6923718760942137</v>
      </c>
      <c r="J182" s="425">
        <v>3.5379140197799419E-2</v>
      </c>
      <c r="K182" s="417">
        <v>1.3315482470020089E-2</v>
      </c>
      <c r="L182" s="418">
        <v>420523737.45209277</v>
      </c>
      <c r="M182" s="418">
        <v>112008971.16374862</v>
      </c>
      <c r="N182" s="417">
        <v>0.36305870383870953</v>
      </c>
      <c r="O182" s="416">
        <v>76597846.963803887</v>
      </c>
      <c r="P182" s="416">
        <v>21286081.519084394</v>
      </c>
      <c r="Q182" s="417">
        <v>0.3848382228977747</v>
      </c>
    </row>
    <row r="183" spans="1:17" x14ac:dyDescent="0.25">
      <c r="A183" s="430" t="s">
        <v>196</v>
      </c>
      <c r="B183" s="430" t="s">
        <v>192</v>
      </c>
      <c r="C183" s="255" t="s">
        <v>185</v>
      </c>
      <c r="D183" s="412">
        <v>338883103.73258924</v>
      </c>
      <c r="E183" s="412">
        <v>14663064.845720589</v>
      </c>
      <c r="F183" s="413">
        <v>4.5225658771933679E-2</v>
      </c>
      <c r="G183" s="422">
        <v>19.17500890552736</v>
      </c>
      <c r="H183" s="422">
        <v>0.21756752584528627</v>
      </c>
      <c r="I183" s="423">
        <v>1.487973199693793</v>
      </c>
      <c r="J183" s="423">
        <v>5.0476824850995694E-3</v>
      </c>
      <c r="K183" s="413">
        <v>3.4038678453661032E-3</v>
      </c>
      <c r="L183" s="414">
        <v>504248976.18314439</v>
      </c>
      <c r="M183" s="414">
        <v>23454807.32741195</v>
      </c>
      <c r="N183" s="413">
        <v>4.8783468782978984E-2</v>
      </c>
      <c r="O183" s="412">
        <v>139689148.91673532</v>
      </c>
      <c r="P183" s="412">
        <v>4977777.0219886899</v>
      </c>
      <c r="Q183" s="413">
        <v>3.6951424011017808E-2</v>
      </c>
    </row>
    <row r="184" spans="1:17" x14ac:dyDescent="0.25">
      <c r="A184" s="430" t="s">
        <v>196</v>
      </c>
      <c r="B184" s="430" t="s">
        <v>192</v>
      </c>
      <c r="C184" s="259" t="s">
        <v>186</v>
      </c>
      <c r="D184" s="416">
        <v>3411573.1143894149</v>
      </c>
      <c r="E184" s="416">
        <v>-86334.236240152735</v>
      </c>
      <c r="F184" s="417">
        <v>-2.4681681813160074E-2</v>
      </c>
      <c r="G184" s="424">
        <v>0.19303690307881174</v>
      </c>
      <c r="H184" s="424">
        <v>-1.1488929990554286E-2</v>
      </c>
      <c r="I184" s="425">
        <v>2.1643788670783586</v>
      </c>
      <c r="J184" s="425">
        <v>-7.9202214807508664E-2</v>
      </c>
      <c r="K184" s="417">
        <v>-3.5301694887235523E-2</v>
      </c>
      <c r="L184" s="418">
        <v>7383936.7522771489</v>
      </c>
      <c r="M184" s="418">
        <v>-463902.00578486454</v>
      </c>
      <c r="N184" s="417">
        <v>-5.9112071499723695E-2</v>
      </c>
      <c r="O184" s="416">
        <v>1533338.7697149513</v>
      </c>
      <c r="P184" s="416">
        <v>-150887.79528259882</v>
      </c>
      <c r="Q184" s="417">
        <v>-8.9588775298065845E-2</v>
      </c>
    </row>
    <row r="185" spans="1:17" x14ac:dyDescent="0.25">
      <c r="A185" s="430" t="s">
        <v>196</v>
      </c>
      <c r="B185" s="430" t="s">
        <v>192</v>
      </c>
      <c r="C185" s="255" t="s">
        <v>187</v>
      </c>
      <c r="D185" s="412">
        <v>393125.03420339874</v>
      </c>
      <c r="E185" s="412">
        <v>-74505.197083915467</v>
      </c>
      <c r="F185" s="413">
        <v>-0.15932502241956023</v>
      </c>
      <c r="G185" s="422">
        <v>2.2244177856043986E-2</v>
      </c>
      <c r="H185" s="422">
        <v>-5.0985882710360038E-3</v>
      </c>
      <c r="I185" s="423">
        <v>6.9418626271129398</v>
      </c>
      <c r="J185" s="423">
        <v>-0.3768833895821988</v>
      </c>
      <c r="K185" s="413">
        <v>-5.1495623529286605E-2</v>
      </c>
      <c r="L185" s="414">
        <v>2729019.9827190698</v>
      </c>
      <c r="M185" s="414">
        <v>-693446.90980118746</v>
      </c>
      <c r="N185" s="413">
        <v>-0.20261610457553403</v>
      </c>
      <c r="O185" s="412">
        <v>697549.57049560593</v>
      </c>
      <c r="P185" s="412">
        <v>-190134.33094098931</v>
      </c>
      <c r="Q185" s="413">
        <v>-0.21419148261366783</v>
      </c>
    </row>
    <row r="186" spans="1:17" x14ac:dyDescent="0.25">
      <c r="A186" s="430" t="s">
        <v>196</v>
      </c>
      <c r="B186" s="430" t="s">
        <v>192</v>
      </c>
      <c r="C186" s="259" t="s">
        <v>188</v>
      </c>
      <c r="D186" s="416">
        <v>1371507.2807095069</v>
      </c>
      <c r="E186" s="416">
        <v>423691.38630940579</v>
      </c>
      <c r="F186" s="417">
        <v>0.4470186550074387</v>
      </c>
      <c r="G186" s="424">
        <v>7.7603940804179289E-2</v>
      </c>
      <c r="H186" s="424">
        <v>2.2184280999960483E-2</v>
      </c>
      <c r="I186" s="425">
        <v>3.4632441820858837</v>
      </c>
      <c r="J186" s="425">
        <v>0.46721242010285424</v>
      </c>
      <c r="K186" s="417">
        <v>0.15594374733651462</v>
      </c>
      <c r="L186" s="418">
        <v>4749864.610605631</v>
      </c>
      <c r="M186" s="418">
        <v>1910178.0864705751</v>
      </c>
      <c r="N186" s="417">
        <v>0.67267216653514206</v>
      </c>
      <c r="O186" s="416">
        <v>1222645.7248700862</v>
      </c>
      <c r="P186" s="416">
        <v>475933.6936819558</v>
      </c>
      <c r="Q186" s="417">
        <v>0.63737247265813324</v>
      </c>
    </row>
    <row r="187" spans="1:17" x14ac:dyDescent="0.25">
      <c r="A187" s="430" t="s">
        <v>196</v>
      </c>
      <c r="B187" s="430" t="s">
        <v>192</v>
      </c>
      <c r="C187" s="255" t="s">
        <v>189</v>
      </c>
      <c r="D187" s="412">
        <v>42090081.583906583</v>
      </c>
      <c r="E187" s="412">
        <v>289020.51760765165</v>
      </c>
      <c r="F187" s="413">
        <v>6.9141909376235254E-3</v>
      </c>
      <c r="G187" s="422">
        <v>2.3815813781103774</v>
      </c>
      <c r="H187" s="422">
        <v>-6.2564787233160057E-2</v>
      </c>
      <c r="I187" s="423">
        <v>4.9238642531951031</v>
      </c>
      <c r="J187" s="423">
        <v>-0.13505579127521639</v>
      </c>
      <c r="K187" s="413">
        <v>-2.6696565687540339E-2</v>
      </c>
      <c r="L187" s="414">
        <v>207245848.12506315</v>
      </c>
      <c r="M187" s="414">
        <v>-4222377.5833643973</v>
      </c>
      <c r="N187" s="413">
        <v>-1.9966959902459353E-2</v>
      </c>
      <c r="O187" s="412">
        <v>57523148.448622935</v>
      </c>
      <c r="P187" s="412">
        <v>68945.897231087089</v>
      </c>
      <c r="Q187" s="413">
        <v>1.2000148669614919E-3</v>
      </c>
    </row>
    <row r="188" spans="1:17" x14ac:dyDescent="0.25">
      <c r="A188" s="430" t="s">
        <v>196</v>
      </c>
      <c r="B188" s="430" t="s">
        <v>192</v>
      </c>
      <c r="C188" s="259" t="s">
        <v>190</v>
      </c>
      <c r="D188" s="416">
        <v>270042647.2945646</v>
      </c>
      <c r="E188" s="416">
        <v>2531701.0051796734</v>
      </c>
      <c r="F188" s="417">
        <v>9.4639155529768829E-3</v>
      </c>
      <c r="G188" s="424">
        <v>15.279812152663254</v>
      </c>
      <c r="H188" s="424">
        <v>-0.36179686112707188</v>
      </c>
      <c r="I188" s="425">
        <v>2.7567500245606853</v>
      </c>
      <c r="J188" s="425">
        <v>0.18725772540271057</v>
      </c>
      <c r="K188" s="417">
        <v>7.2877325012445107E-2</v>
      </c>
      <c r="L188" s="418">
        <v>744440074.56172347</v>
      </c>
      <c r="M188" s="418">
        <v>57072758.130686283</v>
      </c>
      <c r="N188" s="417">
        <v>8.3030945415066629E-2</v>
      </c>
      <c r="O188" s="416">
        <v>141273980.32154468</v>
      </c>
      <c r="P188" s="416">
        <v>8181863.7822685391</v>
      </c>
      <c r="Q188" s="417">
        <v>6.1475194737428573E-2</v>
      </c>
    </row>
    <row r="189" spans="1:17" x14ac:dyDescent="0.25">
      <c r="D189" s="412"/>
      <c r="E189" s="412"/>
      <c r="F189" s="413"/>
      <c r="G189" s="422"/>
      <c r="H189" s="422"/>
      <c r="I189" s="423"/>
      <c r="J189" s="423"/>
      <c r="K189" s="413"/>
      <c r="L189" s="414"/>
      <c r="M189" s="414"/>
      <c r="N189" s="413"/>
      <c r="O189" s="412"/>
      <c r="P189" s="412"/>
      <c r="Q189" s="413"/>
    </row>
    <row r="190" spans="1:17" x14ac:dyDescent="0.25">
      <c r="D190" s="416"/>
      <c r="E190" s="416"/>
      <c r="F190" s="417"/>
      <c r="G190" s="424"/>
      <c r="H190" s="424"/>
      <c r="I190" s="425"/>
      <c r="J190" s="425"/>
      <c r="K190" s="417"/>
      <c r="L190" s="418"/>
      <c r="M190" s="418"/>
      <c r="N190" s="417"/>
      <c r="O190" s="416"/>
      <c r="P190" s="416"/>
      <c r="Q190" s="417"/>
    </row>
    <row r="191" spans="1:17" x14ac:dyDescent="0.25">
      <c r="D191" s="412"/>
      <c r="E191" s="412"/>
      <c r="F191" s="413"/>
      <c r="G191" s="422"/>
      <c r="H191" s="422"/>
      <c r="I191" s="423"/>
      <c r="J191" s="423"/>
      <c r="K191" s="413"/>
      <c r="L191" s="414"/>
      <c r="M191" s="414"/>
      <c r="N191" s="413"/>
      <c r="O191" s="412"/>
      <c r="P191" s="412"/>
      <c r="Q191" s="413"/>
    </row>
    <row r="192" spans="1:17" x14ac:dyDescent="0.25">
      <c r="D192" s="416"/>
      <c r="E192" s="416"/>
      <c r="F192" s="417"/>
      <c r="G192" s="424"/>
      <c r="H192" s="424"/>
      <c r="I192" s="425"/>
      <c r="J192" s="425"/>
      <c r="K192" s="417"/>
      <c r="L192" s="418"/>
      <c r="M192" s="418"/>
      <c r="N192" s="417"/>
      <c r="O192" s="416"/>
      <c r="P192" s="416"/>
      <c r="Q192" s="417"/>
    </row>
    <row r="193" spans="4:17" x14ac:dyDescent="0.25">
      <c r="D193" s="412"/>
      <c r="E193" s="412"/>
      <c r="F193" s="413"/>
      <c r="G193" s="422"/>
      <c r="H193" s="422"/>
      <c r="I193" s="423"/>
      <c r="J193" s="423"/>
      <c r="K193" s="413"/>
      <c r="L193" s="414"/>
      <c r="M193" s="414"/>
      <c r="N193" s="413"/>
      <c r="O193" s="412"/>
      <c r="P193" s="412"/>
      <c r="Q193" s="413"/>
    </row>
    <row r="194" spans="4:17" x14ac:dyDescent="0.25">
      <c r="D194" s="416"/>
      <c r="E194" s="416"/>
      <c r="F194" s="417"/>
      <c r="G194" s="424"/>
      <c r="H194" s="424"/>
      <c r="I194" s="425"/>
      <c r="J194" s="425"/>
      <c r="K194" s="417"/>
      <c r="L194" s="418"/>
      <c r="M194" s="418"/>
      <c r="N194" s="417"/>
      <c r="O194" s="416"/>
      <c r="P194" s="416"/>
      <c r="Q194" s="417"/>
    </row>
    <row r="195" spans="4:17" x14ac:dyDescent="0.25">
      <c r="D195" s="412"/>
      <c r="E195" s="412"/>
      <c r="F195" s="413"/>
      <c r="G195" s="422"/>
      <c r="H195" s="422"/>
      <c r="I195" s="423"/>
      <c r="J195" s="423"/>
      <c r="K195" s="413"/>
      <c r="L195" s="414"/>
      <c r="M195" s="414"/>
      <c r="N195" s="413"/>
      <c r="O195" s="412"/>
      <c r="P195" s="412"/>
      <c r="Q195" s="413"/>
    </row>
    <row r="196" spans="4:17" x14ac:dyDescent="0.25">
      <c r="D196" s="416"/>
      <c r="E196" s="416"/>
      <c r="F196" s="417"/>
      <c r="G196" s="424"/>
      <c r="H196" s="424"/>
      <c r="I196" s="425"/>
      <c r="J196" s="425"/>
      <c r="K196" s="417"/>
      <c r="L196" s="418"/>
      <c r="M196" s="418"/>
      <c r="N196" s="417"/>
      <c r="O196" s="416"/>
      <c r="P196" s="416"/>
      <c r="Q196" s="417"/>
    </row>
    <row r="197" spans="4:17" x14ac:dyDescent="0.25">
      <c r="D197" s="412"/>
      <c r="E197" s="412"/>
      <c r="F197" s="413"/>
      <c r="G197" s="422"/>
      <c r="H197" s="422"/>
      <c r="I197" s="423"/>
      <c r="J197" s="423"/>
      <c r="K197" s="413"/>
      <c r="L197" s="414"/>
      <c r="M197" s="414"/>
      <c r="N197" s="413"/>
      <c r="O197" s="412"/>
      <c r="P197" s="412"/>
      <c r="Q197" s="413"/>
    </row>
    <row r="198" spans="4:17" x14ac:dyDescent="0.25">
      <c r="D198" s="416"/>
      <c r="E198" s="416"/>
      <c r="F198" s="417"/>
      <c r="G198" s="424"/>
      <c r="H198" s="424"/>
      <c r="I198" s="425"/>
      <c r="J198" s="425"/>
      <c r="K198" s="417"/>
      <c r="L198" s="418"/>
      <c r="M198" s="418"/>
      <c r="N198" s="417"/>
      <c r="O198" s="416"/>
      <c r="P198" s="416"/>
      <c r="Q198" s="417"/>
    </row>
    <row r="199" spans="4:17" x14ac:dyDescent="0.25">
      <c r="D199" s="412"/>
      <c r="E199" s="412"/>
      <c r="F199" s="413"/>
      <c r="G199" s="422"/>
      <c r="H199" s="422"/>
      <c r="I199" s="423"/>
      <c r="J199" s="423"/>
      <c r="K199" s="413"/>
      <c r="L199" s="414"/>
      <c r="M199" s="414"/>
      <c r="N199" s="413"/>
      <c r="O199" s="412"/>
      <c r="P199" s="412"/>
      <c r="Q199" s="413"/>
    </row>
    <row r="200" spans="4:17" x14ac:dyDescent="0.25">
      <c r="D200" s="416"/>
      <c r="E200" s="416"/>
      <c r="F200" s="417"/>
      <c r="G200" s="424"/>
      <c r="H200" s="424"/>
      <c r="I200" s="425"/>
      <c r="J200" s="425"/>
      <c r="K200" s="417"/>
      <c r="L200" s="418"/>
      <c r="M200" s="418"/>
      <c r="N200" s="417"/>
      <c r="O200" s="416"/>
      <c r="P200" s="416"/>
      <c r="Q200" s="417"/>
    </row>
    <row r="201" spans="4:17" x14ac:dyDescent="0.25">
      <c r="D201" s="412"/>
      <c r="E201" s="412"/>
      <c r="F201" s="413"/>
      <c r="G201" s="422"/>
      <c r="H201" s="422"/>
      <c r="I201" s="423"/>
      <c r="J201" s="423"/>
      <c r="K201" s="413"/>
      <c r="L201" s="414"/>
      <c r="M201" s="414"/>
      <c r="N201" s="413"/>
      <c r="O201" s="412"/>
      <c r="P201" s="412"/>
      <c r="Q201" s="413"/>
    </row>
    <row r="202" spans="4:17" x14ac:dyDescent="0.25">
      <c r="D202" s="416"/>
      <c r="E202" s="416"/>
      <c r="F202" s="417"/>
      <c r="G202" s="424"/>
      <c r="H202" s="424"/>
      <c r="I202" s="425"/>
      <c r="J202" s="425"/>
      <c r="K202" s="417"/>
      <c r="L202" s="418"/>
      <c r="M202" s="418"/>
      <c r="N202" s="417"/>
      <c r="O202" s="416"/>
      <c r="P202" s="416"/>
      <c r="Q202" s="417"/>
    </row>
    <row r="203" spans="4:17" x14ac:dyDescent="0.25">
      <c r="D203" s="412"/>
      <c r="E203" s="412"/>
      <c r="F203" s="413"/>
      <c r="G203" s="422"/>
      <c r="H203" s="422"/>
      <c r="I203" s="423"/>
      <c r="J203" s="423"/>
      <c r="K203" s="413"/>
      <c r="L203" s="414"/>
      <c r="M203" s="414"/>
      <c r="N203" s="413"/>
      <c r="O203" s="412"/>
      <c r="P203" s="412"/>
      <c r="Q203" s="413"/>
    </row>
    <row r="204" spans="4:17" x14ac:dyDescent="0.25">
      <c r="D204" s="416"/>
      <c r="E204" s="416"/>
      <c r="F204" s="417"/>
      <c r="G204" s="424"/>
      <c r="H204" s="424"/>
      <c r="I204" s="425"/>
      <c r="J204" s="425"/>
      <c r="K204" s="417"/>
      <c r="L204" s="418"/>
      <c r="M204" s="418"/>
      <c r="N204" s="417"/>
      <c r="O204" s="416"/>
      <c r="P204" s="416"/>
      <c r="Q204" s="417"/>
    </row>
    <row r="205" spans="4:17" x14ac:dyDescent="0.25">
      <c r="D205" s="412"/>
      <c r="E205" s="412"/>
      <c r="F205" s="413"/>
      <c r="G205" s="422"/>
      <c r="H205" s="422"/>
      <c r="I205" s="423"/>
      <c r="J205" s="423"/>
      <c r="K205" s="413"/>
      <c r="L205" s="414"/>
      <c r="M205" s="414"/>
      <c r="N205" s="413"/>
      <c r="O205" s="412"/>
      <c r="P205" s="412"/>
      <c r="Q205" s="413"/>
    </row>
    <row r="206" spans="4:17" x14ac:dyDescent="0.25">
      <c r="D206" s="416"/>
      <c r="E206" s="416"/>
      <c r="F206" s="417"/>
      <c r="G206" s="424"/>
      <c r="H206" s="424"/>
      <c r="I206" s="425"/>
      <c r="J206" s="425"/>
      <c r="K206" s="417"/>
      <c r="L206" s="418"/>
      <c r="M206" s="418"/>
      <c r="N206" s="417"/>
      <c r="O206" s="416"/>
      <c r="P206" s="416"/>
      <c r="Q206" s="417"/>
    </row>
    <row r="207" spans="4:17" x14ac:dyDescent="0.25">
      <c r="D207" s="412"/>
      <c r="E207" s="412"/>
      <c r="F207" s="413"/>
      <c r="G207" s="422"/>
      <c r="H207" s="422"/>
      <c r="I207" s="423"/>
      <c r="J207" s="423"/>
      <c r="K207" s="413"/>
      <c r="L207" s="414"/>
      <c r="M207" s="414"/>
      <c r="N207" s="413"/>
      <c r="O207" s="412"/>
      <c r="P207" s="412"/>
      <c r="Q207" s="413"/>
    </row>
    <row r="208" spans="4:17" x14ac:dyDescent="0.25">
      <c r="D208" s="416"/>
      <c r="E208" s="416"/>
      <c r="F208" s="417"/>
      <c r="G208" s="424"/>
      <c r="H208" s="424"/>
      <c r="I208" s="425"/>
      <c r="J208" s="425"/>
      <c r="K208" s="417"/>
      <c r="L208" s="418"/>
      <c r="M208" s="418"/>
      <c r="N208" s="417"/>
      <c r="O208" s="416"/>
      <c r="P208" s="416"/>
      <c r="Q208" s="417"/>
    </row>
  </sheetData>
  <mergeCells count="20">
    <mergeCell ref="A153:A188"/>
    <mergeCell ref="B153:B164"/>
    <mergeCell ref="B165:B176"/>
    <mergeCell ref="B177:B188"/>
    <mergeCell ref="A117:A152"/>
    <mergeCell ref="B117:B128"/>
    <mergeCell ref="B129:B140"/>
    <mergeCell ref="B141:B152"/>
    <mergeCell ref="B105:B116"/>
    <mergeCell ref="A81:A116"/>
    <mergeCell ref="B81:B92"/>
    <mergeCell ref="B93:B104"/>
    <mergeCell ref="A9:A44"/>
    <mergeCell ref="B9:B20"/>
    <mergeCell ref="B21:B32"/>
    <mergeCell ref="B33:B44"/>
    <mergeCell ref="A45:A80"/>
    <mergeCell ref="B45:B56"/>
    <mergeCell ref="B57:B68"/>
    <mergeCell ref="B69:B80"/>
  </mergeCells>
  <pageMargins left="0.7" right="0.7" top="0.75" bottom="0.75" header="0.3" footer="0.3"/>
  <colBreaks count="1" manualBreakCount="1">
    <brk id="19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8:Q38"/>
  <sheetViews>
    <sheetView zoomScale="70" zoomScaleNormal="70" workbookViewId="0">
      <selection activeCell="C21" sqref="C21:C23"/>
    </sheetView>
  </sheetViews>
  <sheetFormatPr defaultRowHeight="12.5" x14ac:dyDescent="0.25"/>
  <cols>
    <col min="1" max="1" width="31.1796875" customWidth="1"/>
    <col min="2" max="2" width="41.81640625" customWidth="1"/>
    <col min="3" max="3" width="18.453125" customWidth="1"/>
    <col min="4" max="4" width="13.81640625" customWidth="1"/>
    <col min="5" max="5" width="11.54296875" customWidth="1"/>
    <col min="6" max="6" width="10.81640625" customWidth="1"/>
    <col min="7" max="7" width="14" customWidth="1"/>
    <col min="8" max="8" width="19.453125" customWidth="1"/>
    <col min="9" max="9" width="7.81640625" customWidth="1"/>
    <col min="10" max="11" width="10.8164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54296875" customWidth="1"/>
    <col min="17" max="17" width="10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3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29" t="s">
        <v>465</v>
      </c>
      <c r="C9" s="255" t="s">
        <v>28</v>
      </c>
      <c r="D9" s="412">
        <v>236390912.32721031</v>
      </c>
      <c r="E9" s="412">
        <v>-4932083.9544560909</v>
      </c>
      <c r="F9" s="413">
        <v>-2.0437687375220059E-2</v>
      </c>
      <c r="G9" s="422">
        <v>61.835113357576553</v>
      </c>
      <c r="H9" s="422">
        <v>-1.3331592345779839</v>
      </c>
      <c r="I9" s="423">
        <v>2.5131192201651049</v>
      </c>
      <c r="J9" s="423">
        <v>4.0266857116491916E-2</v>
      </c>
      <c r="K9" s="413">
        <v>1.6283566992592157E-2</v>
      </c>
      <c r="L9" s="414">
        <v>594078545.24187648</v>
      </c>
      <c r="M9" s="414">
        <v>-2677596.371213913</v>
      </c>
      <c r="N9" s="413">
        <v>-4.4869188341758954E-3</v>
      </c>
      <c r="O9" s="412">
        <v>124765448.930245</v>
      </c>
      <c r="P9" s="412">
        <v>-1190876.4662618786</v>
      </c>
      <c r="Q9" s="413">
        <v>-9.4546777425669887E-3</v>
      </c>
    </row>
    <row r="10" spans="1:17" x14ac:dyDescent="0.25">
      <c r="A10" s="430" t="s">
        <v>178</v>
      </c>
      <c r="B10" s="430" t="s">
        <v>21</v>
      </c>
      <c r="C10" s="265" t="s">
        <v>197</v>
      </c>
      <c r="D10" s="416">
        <v>145901444.70337224</v>
      </c>
      <c r="E10" s="416">
        <v>5192470.8538168371</v>
      </c>
      <c r="F10" s="417">
        <v>3.6902201130175068E-2</v>
      </c>
      <c r="G10" s="424">
        <v>38.164886642424158</v>
      </c>
      <c r="H10" s="424">
        <v>1.3331592345777921</v>
      </c>
      <c r="I10" s="425">
        <v>2.2020514799422855</v>
      </c>
      <c r="J10" s="425">
        <v>-5.1103058576368987E-2</v>
      </c>
      <c r="K10" s="417">
        <v>-2.268067178825954E-2</v>
      </c>
      <c r="L10" s="418">
        <v>321282492.23477834</v>
      </c>
      <c r="M10" s="418">
        <v>4243429.1953499317</v>
      </c>
      <c r="N10" s="417">
        <v>1.3384562629817638E-2</v>
      </c>
      <c r="O10" s="416">
        <v>84404238.114915222</v>
      </c>
      <c r="P10" s="416">
        <v>3429645.0580491722</v>
      </c>
      <c r="Q10" s="417">
        <v>4.2354582203835645E-2</v>
      </c>
    </row>
    <row r="11" spans="1:17" x14ac:dyDescent="0.25">
      <c r="A11" s="430" t="s">
        <v>178</v>
      </c>
      <c r="B11" s="429" t="s">
        <v>466</v>
      </c>
      <c r="C11" s="255" t="s">
        <v>28</v>
      </c>
      <c r="D11" s="412">
        <v>2769468419.0785494</v>
      </c>
      <c r="E11" s="412">
        <v>42616813.475252628</v>
      </c>
      <c r="F11" s="413">
        <v>1.562857816966683E-2</v>
      </c>
      <c r="G11" s="422">
        <v>64.416414228774272</v>
      </c>
      <c r="H11" s="422">
        <v>-0.27750451214187422</v>
      </c>
      <c r="I11" s="423">
        <v>2.4108038724696019</v>
      </c>
      <c r="J11" s="423">
        <v>4.7246386602110668E-2</v>
      </c>
      <c r="K11" s="413">
        <v>1.9989522947765296E-2</v>
      </c>
      <c r="L11" s="414">
        <v>6676645189.3968334</v>
      </c>
      <c r="M11" s="414">
        <v>231574664.12337399</v>
      </c>
      <c r="N11" s="413">
        <v>3.5930508939395735E-2</v>
      </c>
      <c r="O11" s="412">
        <v>1370098537.7365026</v>
      </c>
      <c r="P11" s="412">
        <v>36781667.81791544</v>
      </c>
      <c r="Q11" s="413">
        <v>2.7586591490559434E-2</v>
      </c>
    </row>
    <row r="12" spans="1:17" x14ac:dyDescent="0.25">
      <c r="A12" s="430" t="s">
        <v>178</v>
      </c>
      <c r="B12" s="430" t="s">
        <v>94</v>
      </c>
      <c r="C12" s="265" t="s">
        <v>197</v>
      </c>
      <c r="D12" s="416">
        <v>1529852572.6840618</v>
      </c>
      <c r="E12" s="416">
        <v>41699648.226897717</v>
      </c>
      <c r="F12" s="417">
        <v>2.8021077364820263E-2</v>
      </c>
      <c r="G12" s="424">
        <v>35.583585771222133</v>
      </c>
      <c r="H12" s="424">
        <v>0.27750451214003391</v>
      </c>
      <c r="I12" s="425">
        <v>2.1007334779731806</v>
      </c>
      <c r="J12" s="425">
        <v>3.1700353656995972E-2</v>
      </c>
      <c r="K12" s="417">
        <v>1.5321336949340982E-2</v>
      </c>
      <c r="L12" s="418">
        <v>3213812515.800807</v>
      </c>
      <c r="M12" s="418">
        <v>134774821.05093384</v>
      </c>
      <c r="N12" s="417">
        <v>4.3771734682151175E-2</v>
      </c>
      <c r="O12" s="416">
        <v>839279263.67551196</v>
      </c>
      <c r="P12" s="416">
        <v>18392508.976447105</v>
      </c>
      <c r="Q12" s="417">
        <v>2.2405659332619829E-2</v>
      </c>
    </row>
    <row r="13" spans="1:17" x14ac:dyDescent="0.25">
      <c r="A13" s="430" t="s">
        <v>178</v>
      </c>
      <c r="B13" s="429" t="s">
        <v>467</v>
      </c>
      <c r="C13" s="255" t="s">
        <v>28</v>
      </c>
      <c r="D13" s="412">
        <v>2532293757.4083686</v>
      </c>
      <c r="E13" s="412">
        <v>35424696.114942551</v>
      </c>
      <c r="F13" s="413">
        <v>1.4187646706868914E-2</v>
      </c>
      <c r="G13" s="422">
        <v>64.440640630657143</v>
      </c>
      <c r="H13" s="422">
        <v>-0.30432146629630097</v>
      </c>
      <c r="I13" s="423">
        <v>2.4108904736843209</v>
      </c>
      <c r="J13" s="423">
        <v>4.4236372987452643E-2</v>
      </c>
      <c r="K13" s="413">
        <v>1.869152444982438E-2</v>
      </c>
      <c r="L13" s="414">
        <v>6105082896.3061104</v>
      </c>
      <c r="M13" s="414">
        <v>195857493.49288368</v>
      </c>
      <c r="N13" s="413">
        <v>3.3144359902000202E-2</v>
      </c>
      <c r="O13" s="412">
        <v>1250623718.7513719</v>
      </c>
      <c r="P13" s="412">
        <v>32305279.94922328</v>
      </c>
      <c r="Q13" s="413">
        <v>2.6516285825063806E-2</v>
      </c>
    </row>
    <row r="14" spans="1:17" x14ac:dyDescent="0.25">
      <c r="A14" s="430" t="s">
        <v>178</v>
      </c>
      <c r="B14" s="430" t="s">
        <v>95</v>
      </c>
      <c r="C14" s="265" t="s">
        <v>197</v>
      </c>
      <c r="D14" s="416">
        <v>1397359536.8879843</v>
      </c>
      <c r="E14" s="416">
        <v>37760109.475823879</v>
      </c>
      <c r="F14" s="417">
        <v>2.7772966591855561E-2</v>
      </c>
      <c r="G14" s="424">
        <v>35.559359369339859</v>
      </c>
      <c r="H14" s="424">
        <v>0.30432146629492962</v>
      </c>
      <c r="I14" s="425">
        <v>2.0926909852297686</v>
      </c>
      <c r="J14" s="425">
        <v>2.2731113438162698E-2</v>
      </c>
      <c r="K14" s="417">
        <v>1.0981427102974855E-2</v>
      </c>
      <c r="L14" s="418">
        <v>2924241705.9703288</v>
      </c>
      <c r="M14" s="418">
        <v>109925449.5163126</v>
      </c>
      <c r="N14" s="417">
        <v>3.9059380502892212E-2</v>
      </c>
      <c r="O14" s="416">
        <v>764590427.30588961</v>
      </c>
      <c r="P14" s="416">
        <v>16352973.61236918</v>
      </c>
      <c r="Q14" s="417">
        <v>2.1855326182411861E-2</v>
      </c>
    </row>
    <row r="15" spans="1:17" x14ac:dyDescent="0.25">
      <c r="A15" s="430" t="s">
        <v>193</v>
      </c>
      <c r="B15" s="429" t="s">
        <v>465</v>
      </c>
      <c r="C15" s="255" t="s">
        <v>28</v>
      </c>
      <c r="D15" s="412">
        <v>234550732.93601394</v>
      </c>
      <c r="E15" s="412">
        <v>-4719329.8662301302</v>
      </c>
      <c r="F15" s="413">
        <v>-1.9723862697067295E-2</v>
      </c>
      <c r="G15" s="422">
        <v>61.769468769257458</v>
      </c>
      <c r="H15" s="422">
        <v>-1.305829458227457</v>
      </c>
      <c r="I15" s="423">
        <v>2.5095158170558571</v>
      </c>
      <c r="J15" s="423">
        <v>4.1338854608064857E-2</v>
      </c>
      <c r="K15" s="413">
        <v>1.6748740158026361E-2</v>
      </c>
      <c r="L15" s="414">
        <v>588608774.20497119</v>
      </c>
      <c r="M15" s="414">
        <v>-1952082.6069641113</v>
      </c>
      <c r="N15" s="413">
        <v>-3.3054723902667224E-3</v>
      </c>
      <c r="O15" s="412">
        <v>123590689.01158257</v>
      </c>
      <c r="P15" s="412">
        <v>-991707.11431784928</v>
      </c>
      <c r="Q15" s="413">
        <v>-7.9602507670156735E-3</v>
      </c>
    </row>
    <row r="16" spans="1:17" x14ac:dyDescent="0.25">
      <c r="A16" s="430" t="s">
        <v>193</v>
      </c>
      <c r="B16" s="430" t="s">
        <v>21</v>
      </c>
      <c r="C16" s="265" t="s">
        <v>197</v>
      </c>
      <c r="D16" s="416">
        <v>145168791.30368817</v>
      </c>
      <c r="E16" s="416">
        <v>5098495.0016376674</v>
      </c>
      <c r="F16" s="417">
        <v>3.6399544630384494E-2</v>
      </c>
      <c r="G16" s="424">
        <v>38.230531230743331</v>
      </c>
      <c r="H16" s="424">
        <v>1.3058294582274357</v>
      </c>
      <c r="I16" s="425">
        <v>2.2034331094886546</v>
      </c>
      <c r="J16" s="425">
        <v>-5.136044345650026E-2</v>
      </c>
      <c r="K16" s="417">
        <v>-2.2778335244667759E-2</v>
      </c>
      <c r="L16" s="418">
        <v>319869721.22299516</v>
      </c>
      <c r="M16" s="418">
        <v>4040120.1620141268</v>
      </c>
      <c r="N16" s="417">
        <v>1.2792088355372528E-2</v>
      </c>
      <c r="O16" s="416">
        <v>84022927.258555979</v>
      </c>
      <c r="P16" s="416">
        <v>3380162.4946960956</v>
      </c>
      <c r="Q16" s="417">
        <v>4.191526052701653E-2</v>
      </c>
    </row>
    <row r="17" spans="1:17" x14ac:dyDescent="0.25">
      <c r="A17" s="430" t="s">
        <v>193</v>
      </c>
      <c r="B17" s="429" t="s">
        <v>466</v>
      </c>
      <c r="C17" s="255" t="s">
        <v>28</v>
      </c>
      <c r="D17" s="412">
        <v>2745934571.9570708</v>
      </c>
      <c r="E17" s="412">
        <v>45347976.084226131</v>
      </c>
      <c r="F17" s="413">
        <v>1.6791898528093454E-2</v>
      </c>
      <c r="G17" s="422">
        <v>64.354604499178407</v>
      </c>
      <c r="H17" s="422">
        <v>-0.24392137293465055</v>
      </c>
      <c r="I17" s="423">
        <v>2.4059691694307084</v>
      </c>
      <c r="J17" s="423">
        <v>4.7704221288646487E-2</v>
      </c>
      <c r="K17" s="413">
        <v>2.0228524927290225E-2</v>
      </c>
      <c r="L17" s="414">
        <v>6606633921.4026213</v>
      </c>
      <c r="M17" s="414">
        <v>237935212.93340015</v>
      </c>
      <c r="N17" s="413">
        <v>3.7360098793335787E-2</v>
      </c>
      <c r="O17" s="412">
        <v>1354812733.9239051</v>
      </c>
      <c r="P17" s="412">
        <v>38732673.719299078</v>
      </c>
      <c r="Q17" s="413">
        <v>2.9430332462659949E-2</v>
      </c>
    </row>
    <row r="18" spans="1:17" x14ac:dyDescent="0.25">
      <c r="A18" s="430" t="s">
        <v>193</v>
      </c>
      <c r="B18" s="430" t="s">
        <v>94</v>
      </c>
      <c r="C18" s="265" t="s">
        <v>197</v>
      </c>
      <c r="D18" s="416">
        <v>1520946707.6754239</v>
      </c>
      <c r="E18" s="416">
        <v>40963299.181288958</v>
      </c>
      <c r="F18" s="417">
        <v>2.7678215138214703E-2</v>
      </c>
      <c r="G18" s="424">
        <v>35.645395500818083</v>
      </c>
      <c r="H18" s="424">
        <v>0.24392137293274629</v>
      </c>
      <c r="I18" s="425">
        <v>2.1019690732362037</v>
      </c>
      <c r="J18" s="425">
        <v>3.1841068957055629E-2</v>
      </c>
      <c r="K18" s="417">
        <v>1.5381207776155465E-2</v>
      </c>
      <c r="L18" s="418">
        <v>3196982941.5741663</v>
      </c>
      <c r="M18" s="418">
        <v>133227841.7819519</v>
      </c>
      <c r="N18" s="417">
        <v>4.3485147292284393E-2</v>
      </c>
      <c r="O18" s="416">
        <v>834683230.68153238</v>
      </c>
      <c r="P18" s="416">
        <v>18049463.591221094</v>
      </c>
      <c r="Q18" s="417">
        <v>2.2102274383695684E-2</v>
      </c>
    </row>
    <row r="19" spans="1:17" x14ac:dyDescent="0.25">
      <c r="A19" s="430" t="s">
        <v>193</v>
      </c>
      <c r="B19" s="429" t="s">
        <v>467</v>
      </c>
      <c r="C19" s="255" t="s">
        <v>28</v>
      </c>
      <c r="D19" s="412">
        <v>2510901255.3427019</v>
      </c>
      <c r="E19" s="412">
        <v>38058604.041148663</v>
      </c>
      <c r="F19" s="413">
        <v>1.5390629088800673E-2</v>
      </c>
      <c r="G19" s="422">
        <v>64.380896082003289</v>
      </c>
      <c r="H19" s="422">
        <v>-0.27025100491330534</v>
      </c>
      <c r="I19" s="423">
        <v>2.406089000050236</v>
      </c>
      <c r="J19" s="423">
        <v>4.4701132811638011E-2</v>
      </c>
      <c r="K19" s="413">
        <v>1.8930025614094233E-2</v>
      </c>
      <c r="L19" s="414">
        <v>6041451890.6924038</v>
      </c>
      <c r="M19" s="414">
        <v>202111256.31878853</v>
      </c>
      <c r="N19" s="413">
        <v>3.4611999705762835E-2</v>
      </c>
      <c r="O19" s="412">
        <v>1236736828.2590868</v>
      </c>
      <c r="P19" s="412">
        <v>34168846.970402479</v>
      </c>
      <c r="Q19" s="413">
        <v>2.8413235261583122E-2</v>
      </c>
    </row>
    <row r="20" spans="1:17" x14ac:dyDescent="0.25">
      <c r="A20" s="430" t="s">
        <v>193</v>
      </c>
      <c r="B20" s="430" t="s">
        <v>95</v>
      </c>
      <c r="C20" s="265" t="s">
        <v>197</v>
      </c>
      <c r="D20" s="416">
        <v>1389170673.0511479</v>
      </c>
      <c r="E20" s="416">
        <v>37111891.471643448</v>
      </c>
      <c r="F20" s="417">
        <v>2.744843048043261E-2</v>
      </c>
      <c r="G20" s="424">
        <v>35.619103917993698</v>
      </c>
      <c r="H20" s="424">
        <v>0.27025100491191978</v>
      </c>
      <c r="I20" s="425">
        <v>2.0939024794807066</v>
      </c>
      <c r="J20" s="425">
        <v>2.2830998079951925E-2</v>
      </c>
      <c r="K20" s="417">
        <v>1.1023761509433919E-2</v>
      </c>
      <c r="L20" s="418">
        <v>2908787916.7236805</v>
      </c>
      <c r="M20" s="418">
        <v>108577533.01691675</v>
      </c>
      <c r="N20" s="417">
        <v>3.8774776941291035E-2</v>
      </c>
      <c r="O20" s="416">
        <v>760367791.95403314</v>
      </c>
      <c r="P20" s="416">
        <v>16051925.708473444</v>
      </c>
      <c r="Q20" s="417">
        <v>2.1566013081840849E-2</v>
      </c>
    </row>
    <row r="21" spans="1:17" x14ac:dyDescent="0.25">
      <c r="A21" s="430" t="s">
        <v>194</v>
      </c>
      <c r="B21" s="429" t="s">
        <v>465</v>
      </c>
      <c r="C21" s="255" t="s">
        <v>28</v>
      </c>
      <c r="D21" s="412">
        <v>128138512.63003115</v>
      </c>
      <c r="E21" s="412">
        <v>-5261123.1739155948</v>
      </c>
      <c r="F21" s="413">
        <v>-3.9438812124252737E-2</v>
      </c>
      <c r="G21" s="422">
        <v>61.7546160569715</v>
      </c>
      <c r="H21" s="422">
        <v>-1.4035655853579243</v>
      </c>
      <c r="I21" s="423">
        <v>2.7460537192698613</v>
      </c>
      <c r="J21" s="423">
        <v>2.737301906465639E-2</v>
      </c>
      <c r="K21" s="413">
        <v>1.0068493539013347E-2</v>
      </c>
      <c r="L21" s="414">
        <v>351875239.18940514</v>
      </c>
      <c r="M21" s="414">
        <v>-10795776.08518815</v>
      </c>
      <c r="N21" s="413">
        <v>-2.9767408010298865E-2</v>
      </c>
      <c r="O21" s="412">
        <v>76320408.017444283</v>
      </c>
      <c r="P21" s="412">
        <v>-2077566.4289567769</v>
      </c>
      <c r="Q21" s="413">
        <v>-2.6500256462329425E-2</v>
      </c>
    </row>
    <row r="22" spans="1:17" x14ac:dyDescent="0.25">
      <c r="A22" s="430" t="s">
        <v>194</v>
      </c>
      <c r="B22" s="430" t="s">
        <v>21</v>
      </c>
      <c r="C22" s="265" t="s">
        <v>197</v>
      </c>
      <c r="D22" s="416">
        <v>79357737.54795967</v>
      </c>
      <c r="E22" s="416">
        <v>1542242.8096734881</v>
      </c>
      <c r="F22" s="417">
        <v>1.9819225140962647E-2</v>
      </c>
      <c r="G22" s="424">
        <v>38.2453839430286</v>
      </c>
      <c r="H22" s="424">
        <v>1.4035655853580664</v>
      </c>
      <c r="I22" s="425">
        <v>2.3525926226429834</v>
      </c>
      <c r="J22" s="425">
        <v>4.0738206787147124E-2</v>
      </c>
      <c r="K22" s="417">
        <v>1.7621441258473907E-2</v>
      </c>
      <c r="L22" s="418">
        <v>186696427.90496799</v>
      </c>
      <c r="M22" s="418">
        <v>6798332.7722544968</v>
      </c>
      <c r="N22" s="417">
        <v>3.7789909711046503E-2</v>
      </c>
      <c r="O22" s="416">
        <v>48649376.175197527</v>
      </c>
      <c r="P22" s="416">
        <v>829054.84346592426</v>
      </c>
      <c r="Q22" s="417">
        <v>1.7336873119583106E-2</v>
      </c>
    </row>
    <row r="23" spans="1:17" x14ac:dyDescent="0.25">
      <c r="A23" s="430" t="s">
        <v>194</v>
      </c>
      <c r="B23" s="429" t="s">
        <v>466</v>
      </c>
      <c r="C23" s="255" t="s">
        <v>28</v>
      </c>
      <c r="D23" s="412">
        <v>1483305529.898993</v>
      </c>
      <c r="E23" s="412">
        <v>10201652.876209974</v>
      </c>
      <c r="F23" s="413">
        <v>6.9252773245210833E-3</v>
      </c>
      <c r="G23" s="422">
        <v>63.544200523005181</v>
      </c>
      <c r="H23" s="422">
        <v>-0.11736109934900441</v>
      </c>
      <c r="I23" s="423">
        <v>2.631220943420546</v>
      </c>
      <c r="J23" s="423">
        <v>3.5670263649205225E-2</v>
      </c>
      <c r="K23" s="413">
        <v>1.3742849996035389E-2</v>
      </c>
      <c r="L23" s="414">
        <v>3902904575.7617412</v>
      </c>
      <c r="M23" s="414">
        <v>79388806.381459236</v>
      </c>
      <c r="N23" s="413">
        <v>2.0763300368008324E-2</v>
      </c>
      <c r="O23" s="412">
        <v>810061109.75935769</v>
      </c>
      <c r="P23" s="412">
        <v>13139989.079041362</v>
      </c>
      <c r="Q23" s="413">
        <v>1.6488443759432557E-2</v>
      </c>
    </row>
    <row r="24" spans="1:17" x14ac:dyDescent="0.25">
      <c r="A24" s="430" t="s">
        <v>194</v>
      </c>
      <c r="B24" s="430" t="s">
        <v>94</v>
      </c>
      <c r="C24" s="265" t="s">
        <v>197</v>
      </c>
      <c r="D24" s="416">
        <v>850983858.73211932</v>
      </c>
      <c r="E24" s="416">
        <v>10126470.146385074</v>
      </c>
      <c r="F24" s="417">
        <v>1.2043029274461294E-2</v>
      </c>
      <c r="G24" s="424">
        <v>36.455799476994329</v>
      </c>
      <c r="H24" s="424">
        <v>0.11736109934918915</v>
      </c>
      <c r="I24" s="425">
        <v>2.1941637361989161</v>
      </c>
      <c r="J24" s="425">
        <v>4.8921924885934054E-2</v>
      </c>
      <c r="K24" s="417">
        <v>2.2804853340049201E-2</v>
      </c>
      <c r="L24" s="418">
        <v>1867197922.9206376</v>
      </c>
      <c r="M24" s="418">
        <v>63355495.575073004</v>
      </c>
      <c r="N24" s="417">
        <v>3.5122522130884494E-2</v>
      </c>
      <c r="O24" s="416">
        <v>495010734.69573188</v>
      </c>
      <c r="P24" s="416">
        <v>5233638.5074067116</v>
      </c>
      <c r="Q24" s="417">
        <v>1.0685755924761158E-2</v>
      </c>
    </row>
    <row r="25" spans="1:17" x14ac:dyDescent="0.25">
      <c r="A25" s="430" t="s">
        <v>194</v>
      </c>
      <c r="B25" s="429" t="s">
        <v>468</v>
      </c>
      <c r="C25" s="255" t="s">
        <v>28</v>
      </c>
      <c r="D25" s="412">
        <v>1354556461.6833465</v>
      </c>
      <c r="E25" s="412">
        <v>7576112.5147430897</v>
      </c>
      <c r="F25" s="413">
        <v>5.6245159919513996E-3</v>
      </c>
      <c r="G25" s="422">
        <v>63.512040264341962</v>
      </c>
      <c r="H25" s="422">
        <v>-0.18553487628906851</v>
      </c>
      <c r="I25" s="423">
        <v>2.6300211408884739</v>
      </c>
      <c r="J25" s="423">
        <v>2.9272358986341285E-2</v>
      </c>
      <c r="K25" s="413">
        <v>1.1255358145330784E-2</v>
      </c>
      <c r="L25" s="414">
        <v>3562512130.7542896</v>
      </c>
      <c r="M25" s="414">
        <v>59354628.407935143</v>
      </c>
      <c r="N25" s="413">
        <v>1.694318007916585E-2</v>
      </c>
      <c r="O25" s="412">
        <v>737805945.34333158</v>
      </c>
      <c r="P25" s="412">
        <v>11007662.247762322</v>
      </c>
      <c r="Q25" s="413">
        <v>1.5145415865429179E-2</v>
      </c>
    </row>
    <row r="26" spans="1:17" x14ac:dyDescent="0.25">
      <c r="A26" s="430" t="s">
        <v>194</v>
      </c>
      <c r="B26" s="430" t="s">
        <v>95</v>
      </c>
      <c r="C26" s="265" t="s">
        <v>197</v>
      </c>
      <c r="D26" s="416">
        <v>778198927.76025009</v>
      </c>
      <c r="E26" s="416">
        <v>10529941.856452703</v>
      </c>
      <c r="F26" s="417">
        <v>1.3716773830657648E-2</v>
      </c>
      <c r="G26" s="424">
        <v>36.487959735657576</v>
      </c>
      <c r="H26" s="424">
        <v>0.18553487628908272</v>
      </c>
      <c r="I26" s="425">
        <v>2.187878979168226</v>
      </c>
      <c r="J26" s="425">
        <v>4.6731329569539071E-2</v>
      </c>
      <c r="K26" s="417">
        <v>2.1825365279362158E-2</v>
      </c>
      <c r="L26" s="418">
        <v>1702605075.6579041</v>
      </c>
      <c r="M26" s="418">
        <v>58912430.820180655</v>
      </c>
      <c r="N26" s="417">
        <v>3.5841512709328262E-2</v>
      </c>
      <c r="O26" s="416">
        <v>451251792.46289563</v>
      </c>
      <c r="P26" s="416">
        <v>4904075.726236403</v>
      </c>
      <c r="Q26" s="417">
        <v>1.0987119553542512E-2</v>
      </c>
    </row>
    <row r="27" spans="1:17" x14ac:dyDescent="0.25">
      <c r="A27" s="430" t="s">
        <v>195</v>
      </c>
      <c r="B27" s="429" t="s">
        <v>465</v>
      </c>
      <c r="C27" s="255" t="s">
        <v>28</v>
      </c>
      <c r="D27" s="412">
        <v>1840179.3911963673</v>
      </c>
      <c r="E27" s="412">
        <v>-212754.08822593838</v>
      </c>
      <c r="F27" s="413">
        <v>-0.10363418511047287</v>
      </c>
      <c r="G27" s="422">
        <v>71.523473959091518</v>
      </c>
      <c r="H27" s="422">
        <v>-4.7480771262823964</v>
      </c>
      <c r="I27" s="423">
        <v>2.9724118545578144</v>
      </c>
      <c r="J27" s="423">
        <v>-4.5359964769978944E-2</v>
      </c>
      <c r="K27" s="413">
        <v>-1.5030945838735696E-2</v>
      </c>
      <c r="L27" s="414">
        <v>5469771.0369050642</v>
      </c>
      <c r="M27" s="414">
        <v>-725513.76425012387</v>
      </c>
      <c r="N27" s="413">
        <v>-0.11710741112577146</v>
      </c>
      <c r="O27" s="412">
        <v>1174759.9186624289</v>
      </c>
      <c r="P27" s="412">
        <v>-199169.35194402537</v>
      </c>
      <c r="Q27" s="413">
        <v>-0.14496332249775257</v>
      </c>
    </row>
    <row r="28" spans="1:17" x14ac:dyDescent="0.25">
      <c r="A28" s="430" t="s">
        <v>195</v>
      </c>
      <c r="B28" s="430" t="s">
        <v>21</v>
      </c>
      <c r="C28" s="265" t="s">
        <v>197</v>
      </c>
      <c r="D28" s="416">
        <v>732653.39968411415</v>
      </c>
      <c r="E28" s="416">
        <v>93975.852179261507</v>
      </c>
      <c r="F28" s="417">
        <v>0.14714131183474471</v>
      </c>
      <c r="G28" s="424">
        <v>28.476526040908553</v>
      </c>
      <c r="H28" s="424">
        <v>4.748077126282503</v>
      </c>
      <c r="I28" s="425">
        <v>1.9282938049454945</v>
      </c>
      <c r="J28" s="425">
        <v>3.4596456146478216E-2</v>
      </c>
      <c r="K28" s="417">
        <v>1.826926365420499E-2</v>
      </c>
      <c r="L28" s="418">
        <v>1412771.0117831326</v>
      </c>
      <c r="M28" s="418">
        <v>203309.03333573532</v>
      </c>
      <c r="N28" s="417">
        <v>0.16809873890928417</v>
      </c>
      <c r="O28" s="416">
        <v>381310.85635924339</v>
      </c>
      <c r="P28" s="416">
        <v>49482.563353091129</v>
      </c>
      <c r="Q28" s="417">
        <v>0.14912098936715351</v>
      </c>
    </row>
    <row r="29" spans="1:17" x14ac:dyDescent="0.25">
      <c r="A29" s="430" t="s">
        <v>195</v>
      </c>
      <c r="B29" s="429" t="s">
        <v>466</v>
      </c>
      <c r="C29" s="255" t="s">
        <v>28</v>
      </c>
      <c r="D29" s="412">
        <v>23533847.121478371</v>
      </c>
      <c r="E29" s="412">
        <v>-2731162.608977031</v>
      </c>
      <c r="F29" s="413">
        <v>-0.10398483141661018</v>
      </c>
      <c r="G29" s="422">
        <v>72.546411716242929</v>
      </c>
      <c r="H29" s="422">
        <v>-3.7288068369332592</v>
      </c>
      <c r="I29" s="423">
        <v>2.9749181097683506</v>
      </c>
      <c r="J29" s="423">
        <v>6.717820835571775E-2</v>
      </c>
      <c r="K29" s="413">
        <v>2.3103238471598286E-2</v>
      </c>
      <c r="L29" s="414">
        <v>70011267.994205773</v>
      </c>
      <c r="M29" s="414">
        <v>-6360548.8100304604</v>
      </c>
      <c r="N29" s="413">
        <v>-8.3283979302658809E-2</v>
      </c>
      <c r="O29" s="412">
        <v>15285803.812597262</v>
      </c>
      <c r="P29" s="412">
        <v>-1951005.9013847727</v>
      </c>
      <c r="Q29" s="413">
        <v>-0.11318834133222283</v>
      </c>
    </row>
    <row r="30" spans="1:17" x14ac:dyDescent="0.25">
      <c r="A30" s="430" t="s">
        <v>195</v>
      </c>
      <c r="B30" s="430" t="s">
        <v>94</v>
      </c>
      <c r="C30" s="265" t="s">
        <v>197</v>
      </c>
      <c r="D30" s="416">
        <v>8905865.0086382255</v>
      </c>
      <c r="E30" s="416">
        <v>736349.04560846556</v>
      </c>
      <c r="F30" s="417">
        <v>9.0133742187509233E-2</v>
      </c>
      <c r="G30" s="424">
        <v>27.453588283757131</v>
      </c>
      <c r="H30" s="424">
        <v>3.7288068369332699</v>
      </c>
      <c r="I30" s="425">
        <v>1.8897180914284339</v>
      </c>
      <c r="J30" s="425">
        <v>1.9032603228175793E-2</v>
      </c>
      <c r="K30" s="417">
        <v>1.0174133144362288E-2</v>
      </c>
      <c r="L30" s="418">
        <v>16829574.2266431</v>
      </c>
      <c r="M30" s="418">
        <v>1546979.2689829711</v>
      </c>
      <c r="N30" s="417">
        <v>0.10122490802568677</v>
      </c>
      <c r="O30" s="416">
        <v>4596032.9939796124</v>
      </c>
      <c r="P30" s="416">
        <v>343045.3852260001</v>
      </c>
      <c r="Q30" s="417">
        <v>8.0659860028732502E-2</v>
      </c>
    </row>
    <row r="31" spans="1:17" x14ac:dyDescent="0.25">
      <c r="A31" s="430" t="s">
        <v>195</v>
      </c>
      <c r="B31" s="429" t="s">
        <v>467</v>
      </c>
      <c r="C31" s="255" t="s">
        <v>28</v>
      </c>
      <c r="D31" s="412">
        <v>21392502.065667767</v>
      </c>
      <c r="E31" s="412">
        <v>-2633907.9262040481</v>
      </c>
      <c r="F31" s="413">
        <v>-0.1096255298688029</v>
      </c>
      <c r="G31" s="422">
        <v>72.317492492315466</v>
      </c>
      <c r="H31" s="422">
        <v>-3.7948004165574503</v>
      </c>
      <c r="I31" s="423">
        <v>2.9744536388677489</v>
      </c>
      <c r="J31" s="423">
        <v>6.5789029246563935E-2</v>
      </c>
      <c r="K31" s="413">
        <v>2.261829329821979E-2</v>
      </c>
      <c r="L31" s="414">
        <v>63631005.613711327</v>
      </c>
      <c r="M31" s="414">
        <v>-6253762.8258950412</v>
      </c>
      <c r="N31" s="413">
        <v>-8.9486778958128371E-2</v>
      </c>
      <c r="O31" s="412">
        <v>13886890.492285263</v>
      </c>
      <c r="P31" s="412">
        <v>-1863567.0211789925</v>
      </c>
      <c r="Q31" s="413">
        <v>-0.11831827866498004</v>
      </c>
    </row>
    <row r="32" spans="1:17" x14ac:dyDescent="0.25">
      <c r="A32" s="430" t="s">
        <v>195</v>
      </c>
      <c r="B32" s="430" t="s">
        <v>95</v>
      </c>
      <c r="C32" s="265" t="s">
        <v>197</v>
      </c>
      <c r="D32" s="416">
        <v>8188863.8368363427</v>
      </c>
      <c r="E32" s="416">
        <v>648218.00418065581</v>
      </c>
      <c r="F32" s="417">
        <v>8.5963194475129526E-2</v>
      </c>
      <c r="G32" s="424">
        <v>27.68250750768458</v>
      </c>
      <c r="H32" s="424">
        <v>3.7948004165575533</v>
      </c>
      <c r="I32" s="425">
        <v>1.8871713530189713</v>
      </c>
      <c r="J32" s="425">
        <v>1.6526177486638316E-2</v>
      </c>
      <c r="K32" s="417">
        <v>8.8344800514803291E-3</v>
      </c>
      <c r="L32" s="418">
        <v>15453789.246650565</v>
      </c>
      <c r="M32" s="418">
        <v>1347916.4993952122</v>
      </c>
      <c r="N32" s="417">
        <v>9.5557114653361849E-2</v>
      </c>
      <c r="O32" s="416">
        <v>4222635.3518563285</v>
      </c>
      <c r="P32" s="416">
        <v>301047.90389554435</v>
      </c>
      <c r="Q32" s="417">
        <v>7.6766847071608343E-2</v>
      </c>
    </row>
    <row r="33" spans="1:17" x14ac:dyDescent="0.25">
      <c r="A33" s="430" t="s">
        <v>196</v>
      </c>
      <c r="B33" s="429" t="s">
        <v>465</v>
      </c>
      <c r="C33" s="255" t="s">
        <v>28</v>
      </c>
      <c r="D33" s="412">
        <v>106412220.30598274</v>
      </c>
      <c r="E33" s="412">
        <v>541793.30768541992</v>
      </c>
      <c r="F33" s="413">
        <v>5.1175132003022277E-3</v>
      </c>
      <c r="G33" s="422">
        <v>61.787363459281728</v>
      </c>
      <c r="H33" s="422">
        <v>-1.1838086270173847</v>
      </c>
      <c r="I33" s="423">
        <v>2.2246837283805521</v>
      </c>
      <c r="J33" s="423">
        <v>7.2148332060605114E-2</v>
      </c>
      <c r="K33" s="413">
        <v>3.3517837701508894E-2</v>
      </c>
      <c r="L33" s="414">
        <v>236733535.01556635</v>
      </c>
      <c r="M33" s="414">
        <v>8843693.4782244265</v>
      </c>
      <c r="N33" s="413">
        <v>3.8806878878694127E-2</v>
      </c>
      <c r="O33" s="412">
        <v>47270280.994138286</v>
      </c>
      <c r="P33" s="412">
        <v>1085859.3146388903</v>
      </c>
      <c r="Q33" s="413">
        <v>2.3511376242281449E-2</v>
      </c>
    </row>
    <row r="34" spans="1:17" x14ac:dyDescent="0.25">
      <c r="A34" s="430" t="s">
        <v>196</v>
      </c>
      <c r="B34" s="430" t="s">
        <v>21</v>
      </c>
      <c r="C34" s="265" t="s">
        <v>197</v>
      </c>
      <c r="D34" s="416">
        <v>65811053.755728453</v>
      </c>
      <c r="E34" s="416">
        <v>3556252.1919641271</v>
      </c>
      <c r="F34" s="417">
        <v>5.7124143080299512E-2</v>
      </c>
      <c r="G34" s="424">
        <v>38.212636540719799</v>
      </c>
      <c r="H34" s="424">
        <v>1.1838086270168091</v>
      </c>
      <c r="I34" s="425">
        <v>2.0235702928010801</v>
      </c>
      <c r="J34" s="425">
        <v>-0.15989993782908041</v>
      </c>
      <c r="K34" s="417">
        <v>-7.3232021021386901E-2</v>
      </c>
      <c r="L34" s="418">
        <v>133173293.31802706</v>
      </c>
      <c r="M34" s="418">
        <v>-2758212.6102402955</v>
      </c>
      <c r="N34" s="417">
        <v>-2.0291194387972399E-2</v>
      </c>
      <c r="O34" s="416">
        <v>35373551.083358452</v>
      </c>
      <c r="P34" s="416">
        <v>2551107.6512301788</v>
      </c>
      <c r="Q34" s="417">
        <v>7.772448923571075E-2</v>
      </c>
    </row>
    <row r="35" spans="1:17" x14ac:dyDescent="0.25">
      <c r="A35" s="430" t="s">
        <v>196</v>
      </c>
      <c r="B35" s="429" t="s">
        <v>466</v>
      </c>
      <c r="C35" s="255" t="s">
        <v>28</v>
      </c>
      <c r="D35" s="412">
        <v>1262629042.0580788</v>
      </c>
      <c r="E35" s="412">
        <v>35146323.208020687</v>
      </c>
      <c r="F35" s="413">
        <v>2.8632845634638991E-2</v>
      </c>
      <c r="G35" s="422">
        <v>65.333454410995614</v>
      </c>
      <c r="H35" s="422">
        <v>-0.42658910334357358</v>
      </c>
      <c r="I35" s="423">
        <v>2.1413489279747751</v>
      </c>
      <c r="J35" s="423">
        <v>6.7850947104349135E-2</v>
      </c>
      <c r="K35" s="413">
        <v>3.2722938594744247E-2</v>
      </c>
      <c r="L35" s="414">
        <v>2703729345.6408844</v>
      </c>
      <c r="M35" s="414">
        <v>158546406.55194807</v>
      </c>
      <c r="N35" s="413">
        <v>6.2292735078878343E-2</v>
      </c>
      <c r="O35" s="412">
        <v>544751624.16454732</v>
      </c>
      <c r="P35" s="412">
        <v>25592684.640258253</v>
      </c>
      <c r="Q35" s="413">
        <v>4.9296434467080749E-2</v>
      </c>
    </row>
    <row r="36" spans="1:17" x14ac:dyDescent="0.25">
      <c r="A36" s="430" t="s">
        <v>196</v>
      </c>
      <c r="B36" s="430" t="s">
        <v>94</v>
      </c>
      <c r="C36" s="265" t="s">
        <v>197</v>
      </c>
      <c r="D36" s="416">
        <v>669962848.9433043</v>
      </c>
      <c r="E36" s="416">
        <v>30836829.034903526</v>
      </c>
      <c r="F36" s="417">
        <v>4.8248433132675531E-2</v>
      </c>
      <c r="G36" s="424">
        <v>34.666545588997089</v>
      </c>
      <c r="H36" s="424">
        <v>0.42658910333934585</v>
      </c>
      <c r="I36" s="425">
        <v>1.9848638185698275</v>
      </c>
      <c r="J36" s="425">
        <v>1.3558265046567097E-2</v>
      </c>
      <c r="K36" s="417">
        <v>6.8778099987263676E-3</v>
      </c>
      <c r="L36" s="418">
        <v>1329785018.6535275</v>
      </c>
      <c r="M36" s="418">
        <v>69872346.206879139</v>
      </c>
      <c r="N36" s="417">
        <v>5.5458086687224684E-2</v>
      </c>
      <c r="O36" s="416">
        <v>339672495.98580056</v>
      </c>
      <c r="P36" s="416">
        <v>12815825.083814204</v>
      </c>
      <c r="Q36" s="417">
        <v>3.9209311679177114E-2</v>
      </c>
    </row>
    <row r="37" spans="1:17" x14ac:dyDescent="0.25">
      <c r="A37" s="430" t="s">
        <v>196</v>
      </c>
      <c r="B37" s="429" t="s">
        <v>468</v>
      </c>
      <c r="C37" s="255" t="s">
        <v>28</v>
      </c>
      <c r="D37" s="412">
        <v>1156344793.6593549</v>
      </c>
      <c r="E37" s="412">
        <v>30482491.526403904</v>
      </c>
      <c r="F37" s="413">
        <v>2.7074795442262069E-2</v>
      </c>
      <c r="G37" s="422">
        <v>65.42941053141098</v>
      </c>
      <c r="H37" s="422">
        <v>-0.40078512076692618</v>
      </c>
      <c r="I37" s="423">
        <v>2.1437721461029722</v>
      </c>
      <c r="J37" s="423">
        <v>6.8755398849461358E-2</v>
      </c>
      <c r="K37" s="413">
        <v>3.3134864545293866E-2</v>
      </c>
      <c r="L37" s="414">
        <v>2478939759.9381137</v>
      </c>
      <c r="M37" s="414">
        <v>142756627.91084814</v>
      </c>
      <c r="N37" s="413">
        <v>6.1106779667126729E-2</v>
      </c>
      <c r="O37" s="412">
        <v>498930882.91575539</v>
      </c>
      <c r="P37" s="412">
        <v>23161184.722640336</v>
      </c>
      <c r="Q37" s="413">
        <v>4.8681504540121434E-2</v>
      </c>
    </row>
    <row r="38" spans="1:17" x14ac:dyDescent="0.25">
      <c r="A38" s="430" t="s">
        <v>196</v>
      </c>
      <c r="B38" s="430" t="s">
        <v>95</v>
      </c>
      <c r="C38" s="265" t="s">
        <v>197</v>
      </c>
      <c r="D38" s="416">
        <v>610971745.29089844</v>
      </c>
      <c r="E38" s="416">
        <v>26581949.615190506</v>
      </c>
      <c r="F38" s="417">
        <v>4.5486676550289172E-2</v>
      </c>
      <c r="G38" s="424">
        <v>34.570589468582988</v>
      </c>
      <c r="H38" s="424">
        <v>0.40078512076389217</v>
      </c>
      <c r="I38" s="425">
        <v>1.9742039633788289</v>
      </c>
      <c r="J38" s="425">
        <v>-4.8137187006458415E-3</v>
      </c>
      <c r="K38" s="417">
        <v>-2.4323778126063905E-3</v>
      </c>
      <c r="L38" s="418">
        <v>1206182841.0657721</v>
      </c>
      <c r="M38" s="418">
        <v>49665102.196734667</v>
      </c>
      <c r="N38" s="417">
        <v>4.2943657954872649E-2</v>
      </c>
      <c r="O38" s="416">
        <v>309115999.49113774</v>
      </c>
      <c r="P38" s="416">
        <v>11147849.982237339</v>
      </c>
      <c r="Q38" s="417">
        <v>3.7412891279188044E-2</v>
      </c>
    </row>
  </sheetData>
  <mergeCells count="20"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8:Q293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0.90625" customWidth="1"/>
    <col min="2" max="2" width="39" customWidth="1"/>
    <col min="3" max="3" width="24.453125" customWidth="1"/>
    <col min="4" max="4" width="13" customWidth="1"/>
    <col min="5" max="5" width="11" customWidth="1"/>
    <col min="6" max="6" width="10" customWidth="1"/>
    <col min="7" max="7" width="12.81640625" customWidth="1"/>
    <col min="8" max="8" width="18.453125" customWidth="1"/>
    <col min="9" max="9" width="7.1796875" customWidth="1"/>
    <col min="10" max="11" width="10" customWidth="1"/>
    <col min="12" max="12" width="14.1796875" customWidth="1"/>
    <col min="13" max="13" width="12.1796875" customWidth="1"/>
    <col min="14" max="14" width="11" customWidth="1"/>
    <col min="15" max="15" width="13" customWidth="1"/>
    <col min="16" max="16" width="11" customWidth="1"/>
    <col min="17" max="17" width="9.54296875" customWidth="1"/>
    <col min="18" max="100" width="9.1796875" customWidth="1"/>
  </cols>
  <sheetData>
    <row r="8" spans="1:17" ht="50" x14ac:dyDescent="0.25">
      <c r="A8" s="266" t="s">
        <v>2</v>
      </c>
      <c r="B8" s="266" t="s">
        <v>10</v>
      </c>
      <c r="C8" s="266" t="s">
        <v>8</v>
      </c>
      <c r="D8" s="266" t="s">
        <v>43</v>
      </c>
      <c r="E8" s="266" t="s">
        <v>47</v>
      </c>
      <c r="F8" s="266" t="s">
        <v>48</v>
      </c>
      <c r="G8" s="266" t="s">
        <v>170</v>
      </c>
      <c r="H8" s="266" t="s">
        <v>171</v>
      </c>
      <c r="I8" s="266" t="s">
        <v>172</v>
      </c>
      <c r="J8" s="266" t="s">
        <v>173</v>
      </c>
      <c r="K8" s="266" t="s">
        <v>174</v>
      </c>
      <c r="L8" s="267" t="s">
        <v>49</v>
      </c>
      <c r="M8" s="267" t="s">
        <v>50</v>
      </c>
      <c r="N8" s="267" t="s">
        <v>51</v>
      </c>
      <c r="O8" s="266" t="s">
        <v>175</v>
      </c>
      <c r="P8" s="266" t="s">
        <v>176</v>
      </c>
      <c r="Q8" s="266" t="s">
        <v>177</v>
      </c>
    </row>
    <row r="9" spans="1:17" x14ac:dyDescent="0.25">
      <c r="A9" s="430" t="s">
        <v>178</v>
      </c>
      <c r="B9" s="429" t="s">
        <v>465</v>
      </c>
      <c r="C9" s="255" t="s">
        <v>198</v>
      </c>
      <c r="D9" s="412">
        <v>198664610.53019807</v>
      </c>
      <c r="E9" s="412">
        <v>133477.16491016746</v>
      </c>
      <c r="F9" s="413">
        <v>6.7232359301840972E-4</v>
      </c>
      <c r="G9" s="422">
        <v>51.96667076300109</v>
      </c>
      <c r="H9" s="422">
        <v>-4.8091205307798646E-4</v>
      </c>
      <c r="I9" s="423">
        <v>2.1339993844463554</v>
      </c>
      <c r="J9" s="423">
        <v>3.9478650325556863E-2</v>
      </c>
      <c r="K9" s="413">
        <v>1.8848536413333013E-2</v>
      </c>
      <c r="L9" s="414">
        <v>423950156.5827176</v>
      </c>
      <c r="M9" s="414">
        <v>8122581.3806205988</v>
      </c>
      <c r="N9" s="413">
        <v>1.9533532322075876E-2</v>
      </c>
      <c r="O9" s="412">
        <v>92198796.047008663</v>
      </c>
      <c r="P9" s="412">
        <v>1616309.83541511</v>
      </c>
      <c r="Q9" s="413">
        <v>1.7843513718971429E-2</v>
      </c>
    </row>
    <row r="10" spans="1:17" x14ac:dyDescent="0.25">
      <c r="A10" s="430" t="s">
        <v>178</v>
      </c>
      <c r="B10" s="430" t="s">
        <v>96</v>
      </c>
      <c r="C10" s="259" t="s">
        <v>31</v>
      </c>
      <c r="D10" s="416">
        <v>18358103.862970646</v>
      </c>
      <c r="E10" s="416">
        <v>4763257.1263053734</v>
      </c>
      <c r="F10" s="417">
        <v>0.35037225638291891</v>
      </c>
      <c r="G10" s="424">
        <v>4.8021111396433618</v>
      </c>
      <c r="H10" s="424">
        <v>1.2435485586123072</v>
      </c>
      <c r="I10" s="425">
        <v>2.6969195671962423</v>
      </c>
      <c r="J10" s="425">
        <v>0.16686972944056855</v>
      </c>
      <c r="K10" s="417">
        <v>6.5955115567444059E-2</v>
      </c>
      <c r="L10" s="418">
        <v>49510329.524666458</v>
      </c>
      <c r="M10" s="418">
        <v>15114689.744253233</v>
      </c>
      <c r="N10" s="417">
        <v>0.43943621461172444</v>
      </c>
      <c r="O10" s="416">
        <v>11059429.234182108</v>
      </c>
      <c r="P10" s="416">
        <v>3363763.2232241482</v>
      </c>
      <c r="Q10" s="417">
        <v>0.43709838998137934</v>
      </c>
    </row>
    <row r="11" spans="1:17" x14ac:dyDescent="0.25">
      <c r="A11" s="430" t="s">
        <v>178</v>
      </c>
      <c r="B11" s="430" t="s">
        <v>96</v>
      </c>
      <c r="C11" s="255" t="s">
        <v>199</v>
      </c>
      <c r="D11" s="412">
        <v>2783145.12692902</v>
      </c>
      <c r="E11" s="412">
        <v>34336.306275057606</v>
      </c>
      <c r="F11" s="413">
        <v>1.2491340255117757E-2</v>
      </c>
      <c r="G11" s="422">
        <v>0.72801484930194271</v>
      </c>
      <c r="H11" s="422">
        <v>8.4916063362254768E-3</v>
      </c>
      <c r="I11" s="423">
        <v>1.9322631590525154</v>
      </c>
      <c r="J11" s="423">
        <v>-0.1170888613801111</v>
      </c>
      <c r="K11" s="413">
        <v>-5.7134577277452393E-2</v>
      </c>
      <c r="L11" s="414">
        <v>5377768.7950614821</v>
      </c>
      <c r="M11" s="414">
        <v>-255508.11532874126</v>
      </c>
      <c r="N11" s="413">
        <v>-4.535692446743967E-2</v>
      </c>
      <c r="O11" s="412">
        <v>1392002.4066563512</v>
      </c>
      <c r="P11" s="412">
        <v>816.43728415318765</v>
      </c>
      <c r="Q11" s="413">
        <v>5.8686423104282906E-4</v>
      </c>
    </row>
    <row r="12" spans="1:17" x14ac:dyDescent="0.25">
      <c r="A12" s="430" t="s">
        <v>178</v>
      </c>
      <c r="B12" s="430" t="s">
        <v>96</v>
      </c>
      <c r="C12" s="259" t="s">
        <v>200</v>
      </c>
      <c r="D12" s="416">
        <v>23765348.974198513</v>
      </c>
      <c r="E12" s="416">
        <v>1281779.5028176419</v>
      </c>
      <c r="F12" s="417">
        <v>5.7009608925718283E-2</v>
      </c>
      <c r="G12" s="424">
        <v>6.2165378242959504</v>
      </c>
      <c r="H12" s="424">
        <v>0.33127919956401186</v>
      </c>
      <c r="I12" s="425">
        <v>2.2711622179313817</v>
      </c>
      <c r="J12" s="425">
        <v>-1.362228182949643E-2</v>
      </c>
      <c r="K12" s="417">
        <v>-5.9621736014587442E-3</v>
      </c>
      <c r="L12" s="418">
        <v>53974962.686153986</v>
      </c>
      <c r="M12" s="418">
        <v>2604851.6586460918</v>
      </c>
      <c r="N12" s="417">
        <v>5.0707534138893222E-2</v>
      </c>
      <c r="O12" s="416">
        <v>11235499.248403491</v>
      </c>
      <c r="P12" s="416">
        <v>545264.92859966494</v>
      </c>
      <c r="Q12" s="417">
        <v>5.1005891198245591E-2</v>
      </c>
    </row>
    <row r="13" spans="1:17" x14ac:dyDescent="0.25">
      <c r="A13" s="430" t="s">
        <v>178</v>
      </c>
      <c r="B13" s="430" t="s">
        <v>96</v>
      </c>
      <c r="C13" s="255" t="s">
        <v>201</v>
      </c>
      <c r="D13" s="412">
        <v>4650765.529208988</v>
      </c>
      <c r="E13" s="412">
        <v>-1692892.3501398042</v>
      </c>
      <c r="F13" s="413">
        <v>-0.266863753111728</v>
      </c>
      <c r="G13" s="422">
        <v>1.2165468243554161</v>
      </c>
      <c r="H13" s="422">
        <v>-0.4439576295440586</v>
      </c>
      <c r="I13" s="423">
        <v>2.1294318527686853</v>
      </c>
      <c r="J13" s="423">
        <v>6.8355082464826467E-2</v>
      </c>
      <c r="K13" s="413">
        <v>3.3164743521294969E-2</v>
      </c>
      <c r="L13" s="414">
        <v>9903488.2576562297</v>
      </c>
      <c r="M13" s="414">
        <v>-3171277.6362246051</v>
      </c>
      <c r="N13" s="413">
        <v>-0.24254947751751374</v>
      </c>
      <c r="O13" s="412">
        <v>2501717.5455772672</v>
      </c>
      <c r="P13" s="412">
        <v>-812524.06588991173</v>
      </c>
      <c r="Q13" s="413">
        <v>-0.24516138566319434</v>
      </c>
    </row>
    <row r="14" spans="1:17" x14ac:dyDescent="0.25">
      <c r="A14" s="430" t="s">
        <v>178</v>
      </c>
      <c r="B14" s="430" t="s">
        <v>96</v>
      </c>
      <c r="C14" s="259" t="s">
        <v>202</v>
      </c>
      <c r="D14" s="416">
        <v>1042020.8701647206</v>
      </c>
      <c r="E14" s="416">
        <v>-294810.65027165739</v>
      </c>
      <c r="F14" s="417">
        <v>-0.22052939788210801</v>
      </c>
      <c r="G14" s="424">
        <v>0.27257172449340089</v>
      </c>
      <c r="H14" s="424">
        <v>-7.7354885045902821E-2</v>
      </c>
      <c r="I14" s="425">
        <v>2.245887099251572</v>
      </c>
      <c r="J14" s="425">
        <v>-0.21118331622721787</v>
      </c>
      <c r="K14" s="417">
        <v>-8.5949232426074468E-2</v>
      </c>
      <c r="L14" s="418">
        <v>2340261.2294538431</v>
      </c>
      <c r="M14" s="418">
        <v>-944427.94988991041</v>
      </c>
      <c r="N14" s="417">
        <v>-0.28752429783283096</v>
      </c>
      <c r="O14" s="416">
        <v>572199.80854546139</v>
      </c>
      <c r="P14" s="416">
        <v>-191551.610152015</v>
      </c>
      <c r="Q14" s="417">
        <v>-0.25080360633397264</v>
      </c>
    </row>
    <row r="15" spans="1:17" x14ac:dyDescent="0.25">
      <c r="A15" s="430" t="s">
        <v>178</v>
      </c>
      <c r="B15" s="430" t="s">
        <v>96</v>
      </c>
      <c r="C15" s="255" t="s">
        <v>203</v>
      </c>
      <c r="D15" s="412">
        <v>2912204.5983044608</v>
      </c>
      <c r="E15" s="412">
        <v>-29708.195214902516</v>
      </c>
      <c r="F15" s="413">
        <v>-1.0098258276161572E-2</v>
      </c>
      <c r="G15" s="422">
        <v>0.76177421409225599</v>
      </c>
      <c r="H15" s="422">
        <v>-8.2955767969438154E-3</v>
      </c>
      <c r="I15" s="423">
        <v>1.9658320383534331</v>
      </c>
      <c r="J15" s="423">
        <v>-5.3746612306281527E-2</v>
      </c>
      <c r="K15" s="413">
        <v>-2.6612784943396327E-2</v>
      </c>
      <c r="L15" s="414">
        <v>5724905.101587099</v>
      </c>
      <c r="M15" s="414">
        <v>-216519.16830728855</v>
      </c>
      <c r="N15" s="413">
        <v>-3.644230044375156E-2</v>
      </c>
      <c r="O15" s="412">
        <v>1478921.325948176</v>
      </c>
      <c r="P15" s="412">
        <v>-35347.723615079885</v>
      </c>
      <c r="Q15" s="413">
        <v>-2.3343093240448153E-2</v>
      </c>
    </row>
    <row r="16" spans="1:17" x14ac:dyDescent="0.25">
      <c r="A16" s="430" t="s">
        <v>178</v>
      </c>
      <c r="B16" s="430" t="s">
        <v>96</v>
      </c>
      <c r="C16" s="259" t="s">
        <v>204</v>
      </c>
      <c r="D16" s="416">
        <v>23166576.060842041</v>
      </c>
      <c r="E16" s="416">
        <v>-1463316.7088630572</v>
      </c>
      <c r="F16" s="417">
        <v>-5.9412224102857028E-2</v>
      </c>
      <c r="G16" s="424">
        <v>6.0599108600512599</v>
      </c>
      <c r="H16" s="424">
        <v>-0.38716548312634114</v>
      </c>
      <c r="I16" s="425">
        <v>1.9201100475196522</v>
      </c>
      <c r="J16" s="425">
        <v>1.1058339160811448E-2</v>
      </c>
      <c r="K16" s="417">
        <v>5.7925823131936005E-3</v>
      </c>
      <c r="L16" s="418">
        <v>44482375.461051047</v>
      </c>
      <c r="M16" s="418">
        <v>-2537363.407649532</v>
      </c>
      <c r="N16" s="417">
        <v>-5.3963791988189187E-2</v>
      </c>
      <c r="O16" s="416">
        <v>9837052.4608737733</v>
      </c>
      <c r="P16" s="416">
        <v>-601228.34557929263</v>
      </c>
      <c r="Q16" s="417">
        <v>-5.7598406933793762E-2</v>
      </c>
    </row>
    <row r="17" spans="1:17" x14ac:dyDescent="0.25">
      <c r="A17" s="430" t="s">
        <v>178</v>
      </c>
      <c r="B17" s="430" t="s">
        <v>96</v>
      </c>
      <c r="C17" s="255" t="s">
        <v>205</v>
      </c>
      <c r="D17" s="412">
        <v>709389.32250153809</v>
      </c>
      <c r="E17" s="412">
        <v>-99066.312734768027</v>
      </c>
      <c r="F17" s="413">
        <v>-0.12253772305738411</v>
      </c>
      <c r="G17" s="422">
        <v>0.18556199449333841</v>
      </c>
      <c r="H17" s="422">
        <v>-2.6057895579898654E-2</v>
      </c>
      <c r="I17" s="423">
        <v>2.2778723527916558</v>
      </c>
      <c r="J17" s="423">
        <v>0.30579407706926487</v>
      </c>
      <c r="K17" s="413">
        <v>0.15506183544223143</v>
      </c>
      <c r="L17" s="414">
        <v>1615898.3250918572</v>
      </c>
      <c r="M17" s="414">
        <v>21560.529956992483</v>
      </c>
      <c r="N17" s="413">
        <v>1.3523188136657503E-2</v>
      </c>
      <c r="O17" s="412">
        <v>368623.68600432226</v>
      </c>
      <c r="P17" s="412">
        <v>-33876.427846082661</v>
      </c>
      <c r="Q17" s="413">
        <v>-8.4165014320153289E-2</v>
      </c>
    </row>
    <row r="18" spans="1:17" x14ac:dyDescent="0.25">
      <c r="A18" s="430" t="s">
        <v>178</v>
      </c>
      <c r="B18" s="430" t="s">
        <v>96</v>
      </c>
      <c r="C18" s="259" t="s">
        <v>206</v>
      </c>
      <c r="D18" s="416">
        <v>3010.3360481262207</v>
      </c>
      <c r="E18" s="416">
        <v>-334007.54752898216</v>
      </c>
      <c r="F18" s="417">
        <v>-0.99106772609164084</v>
      </c>
      <c r="G18" s="424">
        <v>7.87443429816051E-4</v>
      </c>
      <c r="H18" s="424">
        <v>-8.7429750398582973E-2</v>
      </c>
      <c r="I18" s="425">
        <v>2.2169356540305967</v>
      </c>
      <c r="J18" s="425">
        <v>0.24033140517728468</v>
      </c>
      <c r="K18" s="417">
        <v>0.1215880241665514</v>
      </c>
      <c r="L18" s="418">
        <v>6673.7213157045844</v>
      </c>
      <c r="M18" s="418">
        <v>-659477.25930235861</v>
      </c>
      <c r="N18" s="417">
        <v>-0.98998166855580894</v>
      </c>
      <c r="O18" s="416">
        <v>1505.1680240631104</v>
      </c>
      <c r="P18" s="416">
        <v>-167003.77376449108</v>
      </c>
      <c r="Q18" s="417">
        <v>-0.99106772609164084</v>
      </c>
    </row>
    <row r="19" spans="1:17" x14ac:dyDescent="0.25">
      <c r="A19" s="430" t="s">
        <v>178</v>
      </c>
      <c r="B19" s="430" t="s">
        <v>96</v>
      </c>
      <c r="C19" s="255" t="s">
        <v>207</v>
      </c>
      <c r="D19" s="412">
        <v>431.80461063981056</v>
      </c>
      <c r="E19" s="412">
        <v>-746.79948543012142</v>
      </c>
      <c r="F19" s="413">
        <v>-0.63363048535155475</v>
      </c>
      <c r="G19" s="422">
        <v>1.1295141079822065E-4</v>
      </c>
      <c r="H19" s="422">
        <v>-1.9555787329784887E-4</v>
      </c>
      <c r="I19" s="423">
        <v>2.3057618617222833</v>
      </c>
      <c r="J19" s="423">
        <v>0.13226631770403863</v>
      </c>
      <c r="K19" s="413">
        <v>6.0854193176541595E-2</v>
      </c>
      <c r="L19" s="414">
        <v>995.63860292911534</v>
      </c>
      <c r="M19" s="414">
        <v>-1566.0521480405332</v>
      </c>
      <c r="N19" s="413">
        <v>-0.61133536413314249</v>
      </c>
      <c r="O19" s="412">
        <v>230.2957923412323</v>
      </c>
      <c r="P19" s="412">
        <v>-512.13198471069336</v>
      </c>
      <c r="Q19" s="413">
        <v>-0.68980714426431633</v>
      </c>
    </row>
    <row r="20" spans="1:17" x14ac:dyDescent="0.25">
      <c r="A20" s="430" t="s">
        <v>178</v>
      </c>
      <c r="B20" s="430" t="s">
        <v>96</v>
      </c>
      <c r="C20" s="255" t="s">
        <v>208</v>
      </c>
      <c r="D20" s="416">
        <v>10513446.399003051</v>
      </c>
      <c r="E20" s="416">
        <v>-57830.95814589411</v>
      </c>
      <c r="F20" s="417">
        <v>-5.4705742922150531E-3</v>
      </c>
      <c r="G20" s="424">
        <v>2.750106353332634</v>
      </c>
      <c r="H20" s="424">
        <v>-1.7012156020909774E-2</v>
      </c>
      <c r="I20" s="425">
        <v>2.2901204971536222</v>
      </c>
      <c r="J20" s="425">
        <v>2.3988232409438037E-2</v>
      </c>
      <c r="K20" s="417">
        <v>1.0585539415611288E-2</v>
      </c>
      <c r="L20" s="418">
        <v>24077059.094082829</v>
      </c>
      <c r="M20" s="418">
        <v>121146.39548797533</v>
      </c>
      <c r="N20" s="417">
        <v>5.0570561436000406E-3</v>
      </c>
      <c r="O20" s="416">
        <v>5801639.9852979174</v>
      </c>
      <c r="P20" s="416">
        <v>128761.62262360007</v>
      </c>
      <c r="Q20" s="417">
        <v>2.2697758420277332E-2</v>
      </c>
    </row>
    <row r="21" spans="1:17" x14ac:dyDescent="0.25">
      <c r="A21" s="430" t="s">
        <v>178</v>
      </c>
      <c r="B21" s="430" t="s">
        <v>96</v>
      </c>
      <c r="C21" s="259" t="s">
        <v>209</v>
      </c>
      <c r="D21" s="412">
        <v>178976980.97117594</v>
      </c>
      <c r="E21" s="412">
        <v>1819802.0845907629</v>
      </c>
      <c r="F21" s="413">
        <v>1.0272245787768995E-2</v>
      </c>
      <c r="G21" s="422">
        <v>46.816782412644329</v>
      </c>
      <c r="H21" s="422">
        <v>0.44443854159706575</v>
      </c>
      <c r="I21" s="423">
        <v>2.7022622097622273</v>
      </c>
      <c r="J21" s="423">
        <v>-3.4814924814213999E-2</v>
      </c>
      <c r="K21" s="413">
        <v>-1.2719745590802124E-2</v>
      </c>
      <c r="L21" s="414">
        <v>483642732.09574199</v>
      </c>
      <c r="M21" s="414">
        <v>-1250131.4607986212</v>
      </c>
      <c r="N21" s="413">
        <v>-2.5781601560998235E-3</v>
      </c>
      <c r="O21" s="412">
        <v>115237982.57963116</v>
      </c>
      <c r="P21" s="412">
        <v>2203791.9493190199</v>
      </c>
      <c r="Q21" s="413">
        <v>1.9496684472459377E-2</v>
      </c>
    </row>
    <row r="22" spans="1:17" x14ac:dyDescent="0.25">
      <c r="A22" s="430" t="s">
        <v>178</v>
      </c>
      <c r="B22" s="430" t="s">
        <v>96</v>
      </c>
      <c r="C22" s="255" t="s">
        <v>210</v>
      </c>
      <c r="D22" s="416">
        <v>7658385.7087436151</v>
      </c>
      <c r="E22" s="416">
        <v>-975241.02601586841</v>
      </c>
      <c r="F22" s="417">
        <v>-0.11295844214453832</v>
      </c>
      <c r="G22" s="424">
        <v>2.0032798375121623</v>
      </c>
      <c r="H22" s="424">
        <v>-0.25664273697657736</v>
      </c>
      <c r="I22" s="425">
        <v>2.195048291202232</v>
      </c>
      <c r="J22" s="425">
        <v>-5.7104644870602073E-2</v>
      </c>
      <c r="K22" s="417">
        <v>-2.535558041194913E-2</v>
      </c>
      <c r="L22" s="418">
        <v>16810526.463345267</v>
      </c>
      <c r="M22" s="418">
        <v>-2633721.3363002203</v>
      </c>
      <c r="N22" s="417">
        <v>-0.13544989569348315</v>
      </c>
      <c r="O22" s="416">
        <v>4083714.3684555423</v>
      </c>
      <c r="P22" s="416">
        <v>-519289.55504246429</v>
      </c>
      <c r="Q22" s="417">
        <v>-0.11281536224453952</v>
      </c>
    </row>
    <row r="23" spans="1:17" x14ac:dyDescent="0.25">
      <c r="A23" s="430" t="s">
        <v>178</v>
      </c>
      <c r="B23" s="430" t="s">
        <v>96</v>
      </c>
      <c r="C23" s="259" t="s">
        <v>211</v>
      </c>
      <c r="D23" s="412">
        <v>1159.6758327484131</v>
      </c>
      <c r="E23" s="412">
        <v>-127830.43881201744</v>
      </c>
      <c r="F23" s="413">
        <v>-0.99100957592027794</v>
      </c>
      <c r="G23" s="422">
        <v>3.0334789891068887E-4</v>
      </c>
      <c r="H23" s="422">
        <v>-3.3460872043326338E-2</v>
      </c>
      <c r="I23" s="423">
        <v>2.1747248492281197</v>
      </c>
      <c r="J23" s="423">
        <v>0.15293091242355006</v>
      </c>
      <c r="K23" s="413">
        <v>7.564119648378026E-2</v>
      </c>
      <c r="L23" s="414">
        <v>2521.9758505272866</v>
      </c>
      <c r="M23" s="414">
        <v>-258269.45584598661</v>
      </c>
      <c r="N23" s="413">
        <v>-0.99032952948599118</v>
      </c>
      <c r="O23" s="412">
        <v>579.83791637420654</v>
      </c>
      <c r="P23" s="412">
        <v>-63915.21940600872</v>
      </c>
      <c r="Q23" s="413">
        <v>-0.99100957592027794</v>
      </c>
    </row>
    <row r="24" spans="1:17" x14ac:dyDescent="0.25">
      <c r="A24" s="430" t="s">
        <v>178</v>
      </c>
      <c r="B24" s="430" t="s">
        <v>96</v>
      </c>
      <c r="C24" s="259" t="s">
        <v>212</v>
      </c>
      <c r="D24" s="416">
        <v>34708809.55606512</v>
      </c>
      <c r="E24" s="416">
        <v>2577733.1589058079</v>
      </c>
      <c r="F24" s="417">
        <v>8.0225546354049423E-2</v>
      </c>
      <c r="G24" s="424">
        <v>9.0791272484918508</v>
      </c>
      <c r="H24" s="424">
        <v>0.66855459769430148</v>
      </c>
      <c r="I24" s="425">
        <v>2.1838970054037814</v>
      </c>
      <c r="J24" s="425">
        <v>2.1971130643454906E-2</v>
      </c>
      <c r="K24" s="417">
        <v>1.0162758538560277E-2</v>
      </c>
      <c r="L24" s="418">
        <v>75800465.250620767</v>
      </c>
      <c r="M24" s="418">
        <v>6335459.8037012368</v>
      </c>
      <c r="N24" s="417">
        <v>9.1203617748829915E-2</v>
      </c>
      <c r="O24" s="416">
        <v>15821845.112452814</v>
      </c>
      <c r="P24" s="416">
        <v>1026109.9690000881</v>
      </c>
      <c r="Q24" s="417">
        <v>6.9351739474341215E-2</v>
      </c>
    </row>
    <row r="25" spans="1:17" x14ac:dyDescent="0.25">
      <c r="A25" s="430" t="s">
        <v>178</v>
      </c>
      <c r="B25" s="430" t="s">
        <v>96</v>
      </c>
      <c r="C25" s="255" t="s">
        <v>213</v>
      </c>
      <c r="D25" s="412">
        <v>285349.82973027229</v>
      </c>
      <c r="E25" s="412">
        <v>127350.76391077042</v>
      </c>
      <c r="F25" s="413">
        <v>0.80602225874079481</v>
      </c>
      <c r="G25" s="422">
        <v>7.464178252128828E-2</v>
      </c>
      <c r="H25" s="422">
        <v>3.328423179975229E-2</v>
      </c>
      <c r="I25" s="423">
        <v>1.9345544383183126</v>
      </c>
      <c r="J25" s="423">
        <v>-3.6011967209393925E-2</v>
      </c>
      <c r="K25" s="413">
        <v>-1.8274932074542356E-2</v>
      </c>
      <c r="L25" s="414">
        <v>552024.77957807307</v>
      </c>
      <c r="M25" s="414">
        <v>240677.12836940173</v>
      </c>
      <c r="N25" s="413">
        <v>0.7730173246371953</v>
      </c>
      <c r="O25" s="412">
        <v>142674.91486513615</v>
      </c>
      <c r="P25" s="412">
        <v>63675.381955385208</v>
      </c>
      <c r="Q25" s="413">
        <v>0.80602225874079481</v>
      </c>
    </row>
    <row r="26" spans="1:17" x14ac:dyDescent="0.25">
      <c r="A26" s="430" t="s">
        <v>178</v>
      </c>
      <c r="B26" s="430" t="s">
        <v>96</v>
      </c>
      <c r="C26" s="259" t="s">
        <v>214</v>
      </c>
      <c r="D26" s="416">
        <v>70986010.34187232</v>
      </c>
      <c r="E26" s="416">
        <v>-4389422.2054317743</v>
      </c>
      <c r="F26" s="417">
        <v>-5.8234122937564067E-2</v>
      </c>
      <c r="G26" s="424">
        <v>18.568514132285962</v>
      </c>
      <c r="H26" s="424">
        <v>-1.1616232489951202</v>
      </c>
      <c r="I26" s="425">
        <v>1.9541172441438284</v>
      </c>
      <c r="J26" s="425">
        <v>1.5083120421381935E-2</v>
      </c>
      <c r="K26" s="417">
        <v>7.778677144900486E-3</v>
      </c>
      <c r="L26" s="418">
        <v>138714986.90202484</v>
      </c>
      <c r="M26" s="418">
        <v>-7440548.8975373209</v>
      </c>
      <c r="N26" s="417">
        <v>-5.0908430233811308E-2</v>
      </c>
      <c r="O26" s="416">
        <v>29252004.546183221</v>
      </c>
      <c r="P26" s="416">
        <v>-1596586.5289540663</v>
      </c>
      <c r="Q26" s="417">
        <v>-5.1755573700766201E-2</v>
      </c>
    </row>
    <row r="27" spans="1:17" x14ac:dyDescent="0.25">
      <c r="A27" s="430" t="s">
        <v>178</v>
      </c>
      <c r="B27" s="430" t="s">
        <v>96</v>
      </c>
      <c r="C27" s="255" t="s">
        <v>215</v>
      </c>
      <c r="D27" s="412">
        <v>1771218.0623806925</v>
      </c>
      <c r="E27" s="412">
        <v>-878998.85080013936</v>
      </c>
      <c r="F27" s="413">
        <v>-0.33167053097746296</v>
      </c>
      <c r="G27" s="422">
        <v>0.46331505974601828</v>
      </c>
      <c r="H27" s="422">
        <v>-0.23040094320277915</v>
      </c>
      <c r="I27" s="423">
        <v>2.7994303691586375</v>
      </c>
      <c r="J27" s="423">
        <v>0.41215261832640415</v>
      </c>
      <c r="K27" s="413">
        <v>0.17264544026463735</v>
      </c>
      <c r="L27" s="414">
        <v>4958401.6342308288</v>
      </c>
      <c r="M27" s="414">
        <v>-1368402.2374850521</v>
      </c>
      <c r="N27" s="413">
        <v>-0.21628649555623575</v>
      </c>
      <c r="O27" s="412">
        <v>1150873.647407572</v>
      </c>
      <c r="P27" s="412">
        <v>-302770.41092771525</v>
      </c>
      <c r="Q27" s="413">
        <v>-0.20828373300300751</v>
      </c>
    </row>
    <row r="28" spans="1:17" x14ac:dyDescent="0.25">
      <c r="A28" s="430" t="s">
        <v>178</v>
      </c>
      <c r="B28" s="429" t="s">
        <v>466</v>
      </c>
      <c r="C28" s="259" t="s">
        <v>198</v>
      </c>
      <c r="D28" s="416">
        <v>2436198231.8650861</v>
      </c>
      <c r="E28" s="416">
        <v>46803717.318340778</v>
      </c>
      <c r="F28" s="417">
        <v>1.958810779609544E-2</v>
      </c>
      <c r="G28" s="424">
        <v>56.664720697354113</v>
      </c>
      <c r="H28" s="424">
        <v>-2.3107216141141862E-2</v>
      </c>
      <c r="I28" s="425">
        <v>2.1110705009528101</v>
      </c>
      <c r="J28" s="425">
        <v>2.7733681032942492E-2</v>
      </c>
      <c r="K28" s="417">
        <v>1.3312144617119197E-2</v>
      </c>
      <c r="L28" s="418">
        <v>5142986221.7637777</v>
      </c>
      <c r="M28" s="418">
        <v>165072652.29398537</v>
      </c>
      <c r="N28" s="417">
        <v>3.3161012136971993E-2</v>
      </c>
      <c r="O28" s="416">
        <v>1106807611.594841</v>
      </c>
      <c r="P28" s="416">
        <v>32980898.906523705</v>
      </c>
      <c r="Q28" s="417">
        <v>3.0713427517514689E-2</v>
      </c>
    </row>
    <row r="29" spans="1:17" x14ac:dyDescent="0.25">
      <c r="A29" s="430" t="s">
        <v>178</v>
      </c>
      <c r="B29" s="430" t="s">
        <v>168</v>
      </c>
      <c r="C29" s="255" t="s">
        <v>31</v>
      </c>
      <c r="D29" s="412">
        <v>186208699.40783778</v>
      </c>
      <c r="E29" s="412">
        <v>23397537.632156074</v>
      </c>
      <c r="F29" s="413">
        <v>0.14370966570702801</v>
      </c>
      <c r="G29" s="422">
        <v>4.3311187921209466</v>
      </c>
      <c r="H29" s="422">
        <v>0.46846192865742253</v>
      </c>
      <c r="I29" s="423">
        <v>2.6660869792587896</v>
      </c>
      <c r="J29" s="423">
        <v>0.203078506413088</v>
      </c>
      <c r="K29" s="413">
        <v>8.2451403903802206E-2</v>
      </c>
      <c r="L29" s="414">
        <v>496448588.91595018</v>
      </c>
      <c r="M29" s="414">
        <v>95443317.988593936</v>
      </c>
      <c r="N29" s="413">
        <v>0.23801013330292081</v>
      </c>
      <c r="O29" s="412">
        <v>109936939.87196508</v>
      </c>
      <c r="P29" s="412">
        <v>18136014.146138027</v>
      </c>
      <c r="Q29" s="413">
        <v>0.19755807474429077</v>
      </c>
    </row>
    <row r="30" spans="1:17" x14ac:dyDescent="0.25">
      <c r="A30" s="430" t="s">
        <v>178</v>
      </c>
      <c r="B30" s="430" t="s">
        <v>168</v>
      </c>
      <c r="C30" s="259" t="s">
        <v>199</v>
      </c>
      <c r="D30" s="416">
        <v>23885503.417512838</v>
      </c>
      <c r="E30" s="416">
        <v>542657.22250140458</v>
      </c>
      <c r="F30" s="417">
        <v>2.3247260336975321E-2</v>
      </c>
      <c r="G30" s="424">
        <v>0.55556455224618007</v>
      </c>
      <c r="H30" s="424">
        <v>1.76096725510555E-3</v>
      </c>
      <c r="I30" s="425">
        <v>1.9843049183499457</v>
      </c>
      <c r="J30" s="425">
        <v>-0.12206233935954547</v>
      </c>
      <c r="K30" s="417">
        <v>-5.7949219877391496E-2</v>
      </c>
      <c r="L30" s="418">
        <v>47396121.908635162</v>
      </c>
      <c r="M30" s="418">
        <v>-1772485.018285498</v>
      </c>
      <c r="N30" s="417">
        <v>-3.6049120141230441E-2</v>
      </c>
      <c r="O30" s="416">
        <v>12004153.934224868</v>
      </c>
      <c r="P30" s="416">
        <v>48390.448749909177</v>
      </c>
      <c r="Q30" s="417">
        <v>4.0474578481498628E-3</v>
      </c>
    </row>
    <row r="31" spans="1:17" x14ac:dyDescent="0.25">
      <c r="A31" s="430" t="s">
        <v>178</v>
      </c>
      <c r="B31" s="430" t="s">
        <v>168</v>
      </c>
      <c r="C31" s="255" t="s">
        <v>200</v>
      </c>
      <c r="D31" s="412">
        <v>304039903.92328817</v>
      </c>
      <c r="E31" s="412">
        <v>20513597.702184319</v>
      </c>
      <c r="F31" s="413">
        <v>7.2351655744377699E-2</v>
      </c>
      <c r="G31" s="422">
        <v>7.0718121420989473</v>
      </c>
      <c r="H31" s="422">
        <v>0.34521661416882843</v>
      </c>
      <c r="I31" s="423">
        <v>2.2846221064504477</v>
      </c>
      <c r="J31" s="423">
        <v>5.9945137738379728E-3</v>
      </c>
      <c r="K31" s="413">
        <v>2.6307562469198684E-3</v>
      </c>
      <c r="L31" s="414">
        <v>694616285.74621439</v>
      </c>
      <c r="M31" s="414">
        <v>48565421.141129255</v>
      </c>
      <c r="N31" s="413">
        <v>7.5172751561622148E-2</v>
      </c>
      <c r="O31" s="412">
        <v>143113736.2096442</v>
      </c>
      <c r="P31" s="412">
        <v>9857089.3271940053</v>
      </c>
      <c r="Q31" s="413">
        <v>7.3970714090451695E-2</v>
      </c>
    </row>
    <row r="32" spans="1:17" x14ac:dyDescent="0.25">
      <c r="A32" s="430" t="s">
        <v>178</v>
      </c>
      <c r="B32" s="430" t="s">
        <v>168</v>
      </c>
      <c r="C32" s="259" t="s">
        <v>201</v>
      </c>
      <c r="D32" s="416">
        <v>61415435.753185414</v>
      </c>
      <c r="E32" s="416">
        <v>-198800.2212247178</v>
      </c>
      <c r="F32" s="417">
        <v>-3.2265306561179187E-3</v>
      </c>
      <c r="G32" s="424">
        <v>1.4284915192620791</v>
      </c>
      <c r="H32" s="424">
        <v>-3.3291867564440913E-2</v>
      </c>
      <c r="I32" s="425">
        <v>2.0991018557146814</v>
      </c>
      <c r="J32" s="425">
        <v>-0.10259354716120583</v>
      </c>
      <c r="K32" s="417">
        <v>-4.6597520722983121E-2</v>
      </c>
      <c r="L32" s="418">
        <v>128917255.15903729</v>
      </c>
      <c r="M32" s="418">
        <v>-6738524.9375316203</v>
      </c>
      <c r="N32" s="417">
        <v>-4.9673703049989353E-2</v>
      </c>
      <c r="O32" s="416">
        <v>31961236.742486894</v>
      </c>
      <c r="P32" s="416">
        <v>-676757.76076129824</v>
      </c>
      <c r="Q32" s="417">
        <v>-2.0735274059009542E-2</v>
      </c>
    </row>
    <row r="33" spans="1:17" x14ac:dyDescent="0.25">
      <c r="A33" s="430" t="s">
        <v>178</v>
      </c>
      <c r="B33" s="430" t="s">
        <v>168</v>
      </c>
      <c r="C33" s="255" t="s">
        <v>202</v>
      </c>
      <c r="D33" s="412">
        <v>16693674.140435906</v>
      </c>
      <c r="E33" s="412">
        <v>-3034293.0806464162</v>
      </c>
      <c r="F33" s="413">
        <v>-0.15380667691924255</v>
      </c>
      <c r="G33" s="422">
        <v>0.38828629386872848</v>
      </c>
      <c r="H33" s="422">
        <v>-7.9755130058258239E-2</v>
      </c>
      <c r="I33" s="423">
        <v>2.28802710651355</v>
      </c>
      <c r="J33" s="423">
        <v>-3.7010478582299111E-2</v>
      </c>
      <c r="K33" s="413">
        <v>-1.5918228083514341E-2</v>
      </c>
      <c r="L33" s="414">
        <v>38195578.940621637</v>
      </c>
      <c r="M33" s="414">
        <v>-7672686.3259336725</v>
      </c>
      <c r="N33" s="413">
        <v>-0.16727657523878903</v>
      </c>
      <c r="O33" s="412">
        <v>9250326.0500623044</v>
      </c>
      <c r="P33" s="412">
        <v>-1419290.1653473359</v>
      </c>
      <c r="Q33" s="413">
        <v>-0.13302166982328004</v>
      </c>
    </row>
    <row r="34" spans="1:17" x14ac:dyDescent="0.25">
      <c r="A34" s="430" t="s">
        <v>178</v>
      </c>
      <c r="B34" s="430" t="s">
        <v>168</v>
      </c>
      <c r="C34" s="259" t="s">
        <v>203</v>
      </c>
      <c r="D34" s="416">
        <v>42102216.765487716</v>
      </c>
      <c r="E34" s="416">
        <v>2766128.4813745692</v>
      </c>
      <c r="F34" s="417">
        <v>7.0320375055995046E-2</v>
      </c>
      <c r="G34" s="424">
        <v>0.97927595650924804</v>
      </c>
      <c r="H34" s="424">
        <v>4.6036430820097451E-2</v>
      </c>
      <c r="I34" s="425">
        <v>2.0228894780643287</v>
      </c>
      <c r="J34" s="425">
        <v>-9.250440378071545E-2</v>
      </c>
      <c r="K34" s="417">
        <v>-4.3729162958547091E-2</v>
      </c>
      <c r="L34" s="418">
        <v>85168131.29808867</v>
      </c>
      <c r="M34" s="418">
        <v>1956810.8061591983</v>
      </c>
      <c r="N34" s="417">
        <v>2.3516160957318136E-2</v>
      </c>
      <c r="O34" s="416">
        <v>21363284.155692764</v>
      </c>
      <c r="P34" s="416">
        <v>1169872.5767962784</v>
      </c>
      <c r="Q34" s="417">
        <v>5.7933379519628882E-2</v>
      </c>
    </row>
    <row r="35" spans="1:17" x14ac:dyDescent="0.25">
      <c r="A35" s="430" t="s">
        <v>178</v>
      </c>
      <c r="B35" s="430" t="s">
        <v>168</v>
      </c>
      <c r="C35" s="255" t="s">
        <v>204</v>
      </c>
      <c r="D35" s="412">
        <v>308521621.89637983</v>
      </c>
      <c r="E35" s="412">
        <v>-9646415.2827212214</v>
      </c>
      <c r="F35" s="413">
        <v>-3.031861832586007E-2</v>
      </c>
      <c r="G35" s="422">
        <v>7.1760546022845988</v>
      </c>
      <c r="H35" s="422">
        <v>-0.372407917980631</v>
      </c>
      <c r="I35" s="423">
        <v>1.9096011589383071</v>
      </c>
      <c r="J35" s="423">
        <v>-2.6286854293195105E-2</v>
      </c>
      <c r="K35" s="413">
        <v>-1.3578706058164742E-2</v>
      </c>
      <c r="L35" s="414">
        <v>589153246.73085308</v>
      </c>
      <c r="M35" s="414">
        <v>-26784442.637563586</v>
      </c>
      <c r="N35" s="413">
        <v>-4.3485636777688325E-2</v>
      </c>
      <c r="O35" s="412">
        <v>130218041.62216434</v>
      </c>
      <c r="P35" s="412">
        <v>-4334219.4513688385</v>
      </c>
      <c r="Q35" s="413">
        <v>-3.221216363655291E-2</v>
      </c>
    </row>
    <row r="36" spans="1:17" x14ac:dyDescent="0.25">
      <c r="A36" s="430" t="s">
        <v>178</v>
      </c>
      <c r="B36" s="430" t="s">
        <v>168</v>
      </c>
      <c r="C36" s="259" t="s">
        <v>205</v>
      </c>
      <c r="D36" s="416">
        <v>8738938.8496616445</v>
      </c>
      <c r="E36" s="416">
        <v>-384804.4232633803</v>
      </c>
      <c r="F36" s="417">
        <v>-4.2176156403402831E-2</v>
      </c>
      <c r="G36" s="424">
        <v>0.20326323311064498</v>
      </c>
      <c r="H36" s="424">
        <v>-1.319544938557507E-2</v>
      </c>
      <c r="I36" s="425">
        <v>2.1142327237090446</v>
      </c>
      <c r="J36" s="425">
        <v>0.15670197966918686</v>
      </c>
      <c r="K36" s="417">
        <v>8.0050839633707543E-2</v>
      </c>
      <c r="L36" s="418">
        <v>18476150.486446925</v>
      </c>
      <c r="M36" s="418">
        <v>616142.52896935493</v>
      </c>
      <c r="N36" s="417">
        <v>3.449844649768985E-2</v>
      </c>
      <c r="O36" s="416">
        <v>4411653.1010111319</v>
      </c>
      <c r="P36" s="416">
        <v>-123202.92513921764</v>
      </c>
      <c r="Q36" s="417">
        <v>-2.7167990434264107E-2</v>
      </c>
    </row>
    <row r="37" spans="1:17" x14ac:dyDescent="0.25">
      <c r="A37" s="430" t="s">
        <v>178</v>
      </c>
      <c r="B37" s="430" t="s">
        <v>168</v>
      </c>
      <c r="C37" s="255" t="s">
        <v>206</v>
      </c>
      <c r="D37" s="412">
        <v>1704158.1102546728</v>
      </c>
      <c r="E37" s="412">
        <v>-5089391.560272254</v>
      </c>
      <c r="F37" s="413">
        <v>-0.74915056297476179</v>
      </c>
      <c r="G37" s="422">
        <v>3.963784312731556E-2</v>
      </c>
      <c r="H37" s="422">
        <v>-0.12153753929699132</v>
      </c>
      <c r="I37" s="423">
        <v>2.0200392840911183</v>
      </c>
      <c r="J37" s="423">
        <v>-3.1703097037502292E-2</v>
      </c>
      <c r="K37" s="413">
        <v>-1.5451792256717474E-2</v>
      </c>
      <c r="L37" s="414">
        <v>3442466.3290169225</v>
      </c>
      <c r="M37" s="414">
        <v>-10496147.448305551</v>
      </c>
      <c r="N37" s="413">
        <v>-0.75302663636339018</v>
      </c>
      <c r="O37" s="412">
        <v>852079.05512733641</v>
      </c>
      <c r="P37" s="412">
        <v>-2544695.780136127</v>
      </c>
      <c r="Q37" s="413">
        <v>-0.74915056297476179</v>
      </c>
    </row>
    <row r="38" spans="1:17" x14ac:dyDescent="0.25">
      <c r="A38" s="430" t="s">
        <v>178</v>
      </c>
      <c r="B38" s="430" t="s">
        <v>168</v>
      </c>
      <c r="C38" s="259" t="s">
        <v>207</v>
      </c>
      <c r="D38" s="416">
        <v>208343.35630792519</v>
      </c>
      <c r="E38" s="416">
        <v>-294894.23228051525</v>
      </c>
      <c r="F38" s="417">
        <v>-0.58599404926742604</v>
      </c>
      <c r="G38" s="424">
        <v>4.8459595528479553E-3</v>
      </c>
      <c r="H38" s="424">
        <v>-7.0932349367298069E-3</v>
      </c>
      <c r="I38" s="425">
        <v>4.2674064670187901</v>
      </c>
      <c r="J38" s="425">
        <v>1.3827793223235556</v>
      </c>
      <c r="K38" s="417">
        <v>0.47936154413108684</v>
      </c>
      <c r="L38" s="418">
        <v>889085.78606884007</v>
      </c>
      <c r="M38" s="418">
        <v>-562567.022204348</v>
      </c>
      <c r="N38" s="417">
        <v>-0.38753551744480069</v>
      </c>
      <c r="O38" s="416">
        <v>111170.03724336624</v>
      </c>
      <c r="P38" s="416">
        <v>-205830.01856037567</v>
      </c>
      <c r="Q38" s="417">
        <v>-0.6493059379390369</v>
      </c>
    </row>
    <row r="39" spans="1:17" x14ac:dyDescent="0.25">
      <c r="A39" s="430" t="s">
        <v>178</v>
      </c>
      <c r="B39" s="430" t="s">
        <v>168</v>
      </c>
      <c r="C39" s="259" t="s">
        <v>208</v>
      </c>
      <c r="D39" s="412">
        <v>54587237.399293177</v>
      </c>
      <c r="E39" s="412">
        <v>1890215.7858877182</v>
      </c>
      <c r="F39" s="413">
        <v>3.5869499414116247E-2</v>
      </c>
      <c r="G39" s="422">
        <v>1.2696711295546195</v>
      </c>
      <c r="H39" s="422">
        <v>1.9446574928847049E-2</v>
      </c>
      <c r="I39" s="423">
        <v>2.1941459901252118</v>
      </c>
      <c r="J39" s="423">
        <v>2.8906786290973319E-2</v>
      </c>
      <c r="K39" s="413">
        <v>1.3350389296381084E-2</v>
      </c>
      <c r="L39" s="414">
        <v>119772368.05167213</v>
      </c>
      <c r="M39" s="414">
        <v>5670710.9290264249</v>
      </c>
      <c r="N39" s="413">
        <v>4.9698760491542072E-2</v>
      </c>
      <c r="O39" s="412">
        <v>29006927.990481153</v>
      </c>
      <c r="P39" s="412">
        <v>1761347.8573795818</v>
      </c>
      <c r="Q39" s="413">
        <v>6.4647104182584875E-2</v>
      </c>
    </row>
    <row r="40" spans="1:17" x14ac:dyDescent="0.25">
      <c r="A40" s="430" t="s">
        <v>178</v>
      </c>
      <c r="B40" s="430" t="s">
        <v>168</v>
      </c>
      <c r="C40" s="255" t="s">
        <v>209</v>
      </c>
      <c r="D40" s="416">
        <v>1801707324.1443384</v>
      </c>
      <c r="E40" s="416">
        <v>37711544.605028868</v>
      </c>
      <c r="F40" s="417">
        <v>2.1378477795948994E-2</v>
      </c>
      <c r="G40" s="424">
        <v>41.906787783380182</v>
      </c>
      <c r="H40" s="424">
        <v>5.6399083703617237E-2</v>
      </c>
      <c r="I40" s="425">
        <v>2.5651444002383728</v>
      </c>
      <c r="J40" s="425">
        <v>6.4832935996200547E-2</v>
      </c>
      <c r="K40" s="417">
        <v>2.5929943898349871E-2</v>
      </c>
      <c r="L40" s="418">
        <v>4621639453.3973122</v>
      </c>
      <c r="M40" s="418">
        <v>211100582.94036961</v>
      </c>
      <c r="N40" s="417">
        <v>4.7862764424180006E-2</v>
      </c>
      <c r="O40" s="416">
        <v>1071699147.8680257</v>
      </c>
      <c r="P40" s="416">
        <v>23960230.441938877</v>
      </c>
      <c r="Q40" s="417">
        <v>2.2868512416051551E-2</v>
      </c>
    </row>
    <row r="41" spans="1:17" x14ac:dyDescent="0.25">
      <c r="A41" s="430" t="s">
        <v>178</v>
      </c>
      <c r="B41" s="430" t="s">
        <v>168</v>
      </c>
      <c r="C41" s="259" t="s">
        <v>210</v>
      </c>
      <c r="D41" s="412">
        <v>56742482.446625359</v>
      </c>
      <c r="E41" s="412">
        <v>-2142593.980344452</v>
      </c>
      <c r="F41" s="413">
        <v>-3.6386026992793842E-2</v>
      </c>
      <c r="G41" s="422">
        <v>1.319801023355559</v>
      </c>
      <c r="H41" s="422">
        <v>-7.7233689347919743E-2</v>
      </c>
      <c r="I41" s="423">
        <v>2.382416116009785</v>
      </c>
      <c r="J41" s="423">
        <v>5.7792351470042913E-2</v>
      </c>
      <c r="K41" s="413">
        <v>2.4860948404476696E-2</v>
      </c>
      <c r="L41" s="414">
        <v>135184204.6432426</v>
      </c>
      <c r="M41" s="414">
        <v>-1701443.3956303895</v>
      </c>
      <c r="N41" s="413">
        <v>-1.2429669728028836E-2</v>
      </c>
      <c r="O41" s="412">
        <v>31095540.132734504</v>
      </c>
      <c r="P41" s="412">
        <v>-642524.61833686754</v>
      </c>
      <c r="Q41" s="413">
        <v>-2.0244606070859379E-2</v>
      </c>
    </row>
    <row r="42" spans="1:17" x14ac:dyDescent="0.25">
      <c r="A42" s="430" t="s">
        <v>178</v>
      </c>
      <c r="B42" s="430" t="s">
        <v>168</v>
      </c>
      <c r="C42" s="255" t="s">
        <v>211</v>
      </c>
      <c r="D42" s="416">
        <v>179987.98323519566</v>
      </c>
      <c r="E42" s="416">
        <v>-2205219.7295979704</v>
      </c>
      <c r="F42" s="417">
        <v>-0.92453991228235433</v>
      </c>
      <c r="G42" s="424">
        <v>4.1864281262097326E-3</v>
      </c>
      <c r="H42" s="424">
        <v>-5.2402068892532738E-2</v>
      </c>
      <c r="I42" s="425">
        <v>2.143960707009128</v>
      </c>
      <c r="J42" s="425">
        <v>3.8960813304976583E-2</v>
      </c>
      <c r="K42" s="417">
        <v>1.8508700841983205E-2</v>
      </c>
      <c r="L42" s="418">
        <v>385887.16379007715</v>
      </c>
      <c r="M42" s="418">
        <v>-4634974.8181860596</v>
      </c>
      <c r="N42" s="417">
        <v>-0.92314324409327864</v>
      </c>
      <c r="O42" s="416">
        <v>89993.991617597829</v>
      </c>
      <c r="P42" s="416">
        <v>-1102609.8647989852</v>
      </c>
      <c r="Q42" s="417">
        <v>-0.92453991228235433</v>
      </c>
    </row>
    <row r="43" spans="1:17" x14ac:dyDescent="0.25">
      <c r="A43" s="430" t="s">
        <v>178</v>
      </c>
      <c r="B43" s="430" t="s">
        <v>168</v>
      </c>
      <c r="C43" s="255" t="s">
        <v>212</v>
      </c>
      <c r="D43" s="412">
        <v>445049654.93068421</v>
      </c>
      <c r="E43" s="412">
        <v>37701296.372796357</v>
      </c>
      <c r="F43" s="413">
        <v>9.2552960091132078E-2</v>
      </c>
      <c r="G43" s="422">
        <v>10.351626589021194</v>
      </c>
      <c r="H43" s="422">
        <v>0.68738173109128731</v>
      </c>
      <c r="I43" s="423">
        <v>2.1877770180954124</v>
      </c>
      <c r="J43" s="423">
        <v>3.173186310555165E-2</v>
      </c>
      <c r="K43" s="413">
        <v>1.4717624550725551E-2</v>
      </c>
      <c r="L43" s="414">
        <v>973669406.96864462</v>
      </c>
      <c r="M43" s="414">
        <v>95407952.106837988</v>
      </c>
      <c r="N43" s="413">
        <v>0.10863274435953735</v>
      </c>
      <c r="O43" s="412">
        <v>204850651.48398098</v>
      </c>
      <c r="P43" s="412">
        <v>18284689.760849506</v>
      </c>
      <c r="Q43" s="413">
        <v>9.8006568786563761E-2</v>
      </c>
    </row>
    <row r="44" spans="1:17" x14ac:dyDescent="0.25">
      <c r="A44" s="430" t="s">
        <v>178</v>
      </c>
      <c r="B44" s="430" t="s">
        <v>168</v>
      </c>
      <c r="C44" s="259" t="s">
        <v>213</v>
      </c>
      <c r="D44" s="416">
        <v>4170978.5539697553</v>
      </c>
      <c r="E44" s="416">
        <v>2008832.111612692</v>
      </c>
      <c r="F44" s="417">
        <v>0.92909160649764511</v>
      </c>
      <c r="G44" s="424">
        <v>9.7014820758000928E-2</v>
      </c>
      <c r="H44" s="424">
        <v>4.5718400387937626E-2</v>
      </c>
      <c r="I44" s="425">
        <v>1.9786429110691472</v>
      </c>
      <c r="J44" s="425">
        <v>-7.8158107728849791E-2</v>
      </c>
      <c r="K44" s="417">
        <v>-3.7999839077542709E-2</v>
      </c>
      <c r="L44" s="418">
        <v>8252877.148033699</v>
      </c>
      <c r="M44" s="418">
        <v>3805772.142603226</v>
      </c>
      <c r="N44" s="417">
        <v>0.85578643588489611</v>
      </c>
      <c r="O44" s="416">
        <v>2085489.2769848777</v>
      </c>
      <c r="P44" s="416">
        <v>1004416.055806346</v>
      </c>
      <c r="Q44" s="417">
        <v>0.92909160649764511</v>
      </c>
    </row>
    <row r="45" spans="1:17" x14ac:dyDescent="0.25">
      <c r="A45" s="430" t="s">
        <v>178</v>
      </c>
      <c r="B45" s="430" t="s">
        <v>168</v>
      </c>
      <c r="C45" s="255" t="s">
        <v>214</v>
      </c>
      <c r="D45" s="412">
        <v>957531236.8347286</v>
      </c>
      <c r="E45" s="412">
        <v>-17027079.802328706</v>
      </c>
      <c r="F45" s="413">
        <v>-1.747158637061828E-2</v>
      </c>
      <c r="G45" s="422">
        <v>22.271685195622737</v>
      </c>
      <c r="H45" s="422">
        <v>-0.84948370672861984</v>
      </c>
      <c r="I45" s="423">
        <v>1.9450749115779797</v>
      </c>
      <c r="J45" s="423">
        <v>-6.8087847524695988E-3</v>
      </c>
      <c r="K45" s="413">
        <v>-3.4883147829300213E-3</v>
      </c>
      <c r="L45" s="414">
        <v>1862469985.8194633</v>
      </c>
      <c r="M45" s="414">
        <v>-39754503.547656536</v>
      </c>
      <c r="N45" s="413">
        <v>-2.0898954760530431E-2</v>
      </c>
      <c r="O45" s="412">
        <v>392872794.04814458</v>
      </c>
      <c r="P45" s="412">
        <v>-7869399.5239779353</v>
      </c>
      <c r="Q45" s="413">
        <v>-1.9637062555933883E-2</v>
      </c>
    </row>
    <row r="46" spans="1:17" x14ac:dyDescent="0.25">
      <c r="A46" s="430" t="s">
        <v>178</v>
      </c>
      <c r="B46" s="430" t="s">
        <v>168</v>
      </c>
      <c r="C46" s="259" t="s">
        <v>215</v>
      </c>
      <c r="D46" s="416">
        <v>25833593.849442277</v>
      </c>
      <c r="E46" s="416">
        <v>-2191855.8986551575</v>
      </c>
      <c r="F46" s="417">
        <v>-7.8209481680270129E-2</v>
      </c>
      <c r="G46" s="424">
        <v>0.60087613599770406</v>
      </c>
      <c r="H46" s="424">
        <v>-6.4021126821962149E-2</v>
      </c>
      <c r="I46" s="425">
        <v>2.6889729795970929</v>
      </c>
      <c r="J46" s="425">
        <v>0.45956858023165914</v>
      </c>
      <c r="K46" s="417">
        <v>0.20613962202751029</v>
      </c>
      <c r="L46" s="418">
        <v>69465835.827035934</v>
      </c>
      <c r="M46" s="418">
        <v>6985774.8644326255</v>
      </c>
      <c r="N46" s="417">
        <v>0.11180806735470181</v>
      </c>
      <c r="O46" s="416">
        <v>15544830.633762099</v>
      </c>
      <c r="P46" s="416">
        <v>960851.08127613924</v>
      </c>
      <c r="Q46" s="417">
        <v>6.5884011823943781E-2</v>
      </c>
    </row>
    <row r="47" spans="1:17" x14ac:dyDescent="0.25">
      <c r="A47" s="430" t="s">
        <v>178</v>
      </c>
      <c r="B47" s="429" t="s">
        <v>467</v>
      </c>
      <c r="C47" s="255" t="s">
        <v>198</v>
      </c>
      <c r="D47" s="412">
        <v>2237798120.9288049</v>
      </c>
      <c r="E47" s="412">
        <v>40133754.368168354</v>
      </c>
      <c r="F47" s="413">
        <v>1.8262003506467197E-2</v>
      </c>
      <c r="G47" s="422">
        <v>56.946451845427752</v>
      </c>
      <c r="H47" s="422">
        <v>-3.9995029397907444E-2</v>
      </c>
      <c r="I47" s="423">
        <v>2.1130873636833662</v>
      </c>
      <c r="J47" s="423">
        <v>2.4069369021804121E-2</v>
      </c>
      <c r="K47" s="413">
        <v>1.1521858156948788E-2</v>
      </c>
      <c r="L47" s="414">
        <v>4728662931.8090391</v>
      </c>
      <c r="M47" s="414">
        <v>137702523.8373661</v>
      </c>
      <c r="N47" s="413">
        <v>2.9994273877479223E-2</v>
      </c>
      <c r="O47" s="412">
        <v>1017098788.261061</v>
      </c>
      <c r="P47" s="412">
        <v>28637157.64279294</v>
      </c>
      <c r="Q47" s="413">
        <v>2.8971440828594253E-2</v>
      </c>
    </row>
    <row r="48" spans="1:17" x14ac:dyDescent="0.25">
      <c r="A48" s="430" t="s">
        <v>178</v>
      </c>
      <c r="B48" s="430" t="s">
        <v>169</v>
      </c>
      <c r="C48" s="259" t="s">
        <v>31</v>
      </c>
      <c r="D48" s="416">
        <v>173292180.41835007</v>
      </c>
      <c r="E48" s="416">
        <v>22543501.970346868</v>
      </c>
      <c r="F48" s="417">
        <v>0.14954361260369295</v>
      </c>
      <c r="G48" s="424">
        <v>4.4098592786765103</v>
      </c>
      <c r="H48" s="424">
        <v>0.50087677591530788</v>
      </c>
      <c r="I48" s="425">
        <v>2.6762125120039335</v>
      </c>
      <c r="J48" s="425">
        <v>0.2036089411415265</v>
      </c>
      <c r="K48" s="417">
        <v>8.234597067677564E-2</v>
      </c>
      <c r="L48" s="418">
        <v>463766701.46803153</v>
      </c>
      <c r="M48" s="418">
        <v>91024980.834710002</v>
      </c>
      <c r="N48" s="417">
        <v>0.24420389721883137</v>
      </c>
      <c r="O48" s="416">
        <v>102557806.07040137</v>
      </c>
      <c r="P48" s="416">
        <v>17451308.258662879</v>
      </c>
      <c r="Q48" s="417">
        <v>0.20505259536429746</v>
      </c>
    </row>
    <row r="49" spans="1:17" x14ac:dyDescent="0.25">
      <c r="A49" s="430" t="s">
        <v>178</v>
      </c>
      <c r="B49" s="430" t="s">
        <v>169</v>
      </c>
      <c r="C49" s="255" t="s">
        <v>199</v>
      </c>
      <c r="D49" s="412">
        <v>21353547.458324201</v>
      </c>
      <c r="E49" s="412">
        <v>239558.64327909052</v>
      </c>
      <c r="F49" s="413">
        <v>1.1345968086730688E-2</v>
      </c>
      <c r="G49" s="422">
        <v>0.54339520204789837</v>
      </c>
      <c r="H49" s="422">
        <v>-4.1002300263209834E-3</v>
      </c>
      <c r="I49" s="423">
        <v>1.9815018376207685</v>
      </c>
      <c r="J49" s="423">
        <v>-0.12805525365957315</v>
      </c>
      <c r="K49" s="413">
        <v>-6.0702435686086742E-2</v>
      </c>
      <c r="L49" s="414">
        <v>42312093.528391697</v>
      </c>
      <c r="M49" s="414">
        <v>-2229071.3016005382</v>
      </c>
      <c r="N49" s="413">
        <v>-5.0045195497437259E-2</v>
      </c>
      <c r="O49" s="412">
        <v>10724343.324233087</v>
      </c>
      <c r="P49" s="412">
        <v>-88874.018334673718</v>
      </c>
      <c r="Q49" s="413">
        <v>-8.2190171083317241E-3</v>
      </c>
    </row>
    <row r="50" spans="1:17" x14ac:dyDescent="0.25">
      <c r="A50" s="430" t="s">
        <v>178</v>
      </c>
      <c r="B50" s="430" t="s">
        <v>169</v>
      </c>
      <c r="C50" s="259" t="s">
        <v>200</v>
      </c>
      <c r="D50" s="416">
        <v>280699096.39416724</v>
      </c>
      <c r="E50" s="416">
        <v>18785048.705109745</v>
      </c>
      <c r="F50" s="417">
        <v>7.172218852274477E-2</v>
      </c>
      <c r="G50" s="424">
        <v>7.1431008125214532</v>
      </c>
      <c r="H50" s="424">
        <v>0.35154920368245524</v>
      </c>
      <c r="I50" s="425">
        <v>2.2830095227656328</v>
      </c>
      <c r="J50" s="425">
        <v>-1.0817847404833714E-3</v>
      </c>
      <c r="K50" s="417">
        <v>-4.7361711720032655E-4</v>
      </c>
      <c r="L50" s="418">
        <v>640838710.09959209</v>
      </c>
      <c r="M50" s="418">
        <v>42603110.459273458</v>
      </c>
      <c r="N50" s="417">
        <v>7.1214602549376907E-2</v>
      </c>
      <c r="O50" s="416">
        <v>132058794.42054409</v>
      </c>
      <c r="P50" s="416">
        <v>8634439.6253969818</v>
      </c>
      <c r="Q50" s="417">
        <v>6.9957340589123965E-2</v>
      </c>
    </row>
    <row r="51" spans="1:17" x14ac:dyDescent="0.25">
      <c r="A51" s="430" t="s">
        <v>178</v>
      </c>
      <c r="B51" s="430" t="s">
        <v>169</v>
      </c>
      <c r="C51" s="255" t="s">
        <v>201</v>
      </c>
      <c r="D51" s="412">
        <v>54968997.591806389</v>
      </c>
      <c r="E51" s="412">
        <v>-727202.64398142695</v>
      </c>
      <c r="F51" s="413">
        <v>-1.3056593464237081E-2</v>
      </c>
      <c r="G51" s="422">
        <v>1.3988256335893252</v>
      </c>
      <c r="H51" s="422">
        <v>-4.5402431514901753E-2</v>
      </c>
      <c r="I51" s="423">
        <v>2.1048452068706038</v>
      </c>
      <c r="J51" s="423">
        <v>-9.6153180689824147E-2</v>
      </c>
      <c r="K51" s="413">
        <v>-4.368616589328795E-2</v>
      </c>
      <c r="L51" s="414">
        <v>115701231.10759544</v>
      </c>
      <c r="M51" s="414">
        <v>-6886015.8046162724</v>
      </c>
      <c r="N51" s="413">
        <v>-5.6172366849445182E-2</v>
      </c>
      <c r="O51" s="412">
        <v>28603913.15182104</v>
      </c>
      <c r="P51" s="412">
        <v>-847732.07774110511</v>
      </c>
      <c r="Q51" s="413">
        <v>-2.8783861517189282E-2</v>
      </c>
    </row>
    <row r="52" spans="1:17" x14ac:dyDescent="0.25">
      <c r="A52" s="430" t="s">
        <v>178</v>
      </c>
      <c r="B52" s="430" t="s">
        <v>169</v>
      </c>
      <c r="C52" s="259" t="s">
        <v>202</v>
      </c>
      <c r="D52" s="416">
        <v>15203001.352618314</v>
      </c>
      <c r="E52" s="416">
        <v>-2339404.6404384859</v>
      </c>
      <c r="F52" s="417">
        <v>-0.1333571142615449</v>
      </c>
      <c r="G52" s="424">
        <v>0.38687894870227024</v>
      </c>
      <c r="H52" s="424">
        <v>-6.800369961789221E-2</v>
      </c>
      <c r="I52" s="425">
        <v>2.2751828094360413</v>
      </c>
      <c r="J52" s="425">
        <v>-4.5577496942716511E-2</v>
      </c>
      <c r="K52" s="417">
        <v>-1.9639036749053252E-2</v>
      </c>
      <c r="L52" s="418">
        <v>34589607.329310074</v>
      </c>
      <c r="M52" s="418">
        <v>-6122112.1777569801</v>
      </c>
      <c r="N52" s="417">
        <v>-0.1503771457428679</v>
      </c>
      <c r="O52" s="416">
        <v>8409800.4349857923</v>
      </c>
      <c r="P52" s="416">
        <v>-1082496.5544066112</v>
      </c>
      <c r="Q52" s="417">
        <v>-0.11403947386141584</v>
      </c>
    </row>
    <row r="53" spans="1:17" x14ac:dyDescent="0.25">
      <c r="A53" s="430" t="s">
        <v>178</v>
      </c>
      <c r="B53" s="430" t="s">
        <v>169</v>
      </c>
      <c r="C53" s="255" t="s">
        <v>203</v>
      </c>
      <c r="D53" s="412">
        <v>39088385.955935501</v>
      </c>
      <c r="E53" s="412">
        <v>2839139.3952548429</v>
      </c>
      <c r="F53" s="413">
        <v>7.8322714666694354E-2</v>
      </c>
      <c r="G53" s="422">
        <v>0.99470317171921219</v>
      </c>
      <c r="H53" s="422">
        <v>5.4743551490420095E-2</v>
      </c>
      <c r="I53" s="423">
        <v>2.0230891828582616</v>
      </c>
      <c r="J53" s="423">
        <v>-9.4468800734016867E-2</v>
      </c>
      <c r="K53" s="413">
        <v>-4.4612143547426091E-2</v>
      </c>
      <c r="L53" s="414">
        <v>79079290.802841902</v>
      </c>
      <c r="M53" s="414">
        <v>2319409.3490676284</v>
      </c>
      <c r="N53" s="413">
        <v>3.0216426929533555E-2</v>
      </c>
      <c r="O53" s="412">
        <v>19825666.004168402</v>
      </c>
      <c r="P53" s="412">
        <v>1238830.1330223568</v>
      </c>
      <c r="Q53" s="413">
        <v>6.6650942721536599E-2</v>
      </c>
    </row>
    <row r="54" spans="1:17" x14ac:dyDescent="0.25">
      <c r="A54" s="430" t="s">
        <v>178</v>
      </c>
      <c r="B54" s="430" t="s">
        <v>169</v>
      </c>
      <c r="C54" s="259" t="s">
        <v>204</v>
      </c>
      <c r="D54" s="416">
        <v>283340992.80703497</v>
      </c>
      <c r="E54" s="416">
        <v>-9042242.8286355138</v>
      </c>
      <c r="F54" s="417">
        <v>-3.0925996180925938E-2</v>
      </c>
      <c r="G54" s="424">
        <v>7.2103305708490444</v>
      </c>
      <c r="H54" s="424">
        <v>-0.37130108235819836</v>
      </c>
      <c r="I54" s="425">
        <v>1.9094271675855876</v>
      </c>
      <c r="J54" s="425">
        <v>-2.9455442101394391E-2</v>
      </c>
      <c r="K54" s="417">
        <v>-1.5191967762375129E-2</v>
      </c>
      <c r="L54" s="418">
        <v>541018989.35642517</v>
      </c>
      <c r="M54" s="418">
        <v>-25877781.581587434</v>
      </c>
      <c r="N54" s="417">
        <v>-4.5648137206301079E-2</v>
      </c>
      <c r="O54" s="416">
        <v>119589841.50277963</v>
      </c>
      <c r="P54" s="416">
        <v>-4063880.0048024058</v>
      </c>
      <c r="Q54" s="417">
        <v>-3.2865003618619132E-2</v>
      </c>
    </row>
    <row r="55" spans="1:17" x14ac:dyDescent="0.25">
      <c r="A55" s="430" t="s">
        <v>178</v>
      </c>
      <c r="B55" s="430" t="s">
        <v>169</v>
      </c>
      <c r="C55" s="255" t="s">
        <v>205</v>
      </c>
      <c r="D55" s="412">
        <v>7995838.7743606782</v>
      </c>
      <c r="E55" s="412">
        <v>-482091.48568155896</v>
      </c>
      <c r="F55" s="413">
        <v>-5.6864290091383364E-2</v>
      </c>
      <c r="G55" s="422">
        <v>0.20347440793226976</v>
      </c>
      <c r="H55" s="422">
        <v>-1.6362219408815937E-2</v>
      </c>
      <c r="I55" s="423">
        <v>2.1257008098706067</v>
      </c>
      <c r="J55" s="423">
        <v>0.16407870014295822</v>
      </c>
      <c r="K55" s="413">
        <v>8.3644397832434145E-2</v>
      </c>
      <c r="L55" s="414">
        <v>16996760.958253294</v>
      </c>
      <c r="M55" s="414">
        <v>366265.51542536914</v>
      </c>
      <c r="N55" s="413">
        <v>2.2023728438188232E-2</v>
      </c>
      <c r="O55" s="412">
        <v>4041812.4577111355</v>
      </c>
      <c r="P55" s="412">
        <v>-172141.13274606923</v>
      </c>
      <c r="Q55" s="413">
        <v>-4.0850267818775925E-2</v>
      </c>
    </row>
    <row r="56" spans="1:17" x14ac:dyDescent="0.25">
      <c r="A56" s="430" t="s">
        <v>178</v>
      </c>
      <c r="B56" s="430" t="s">
        <v>169</v>
      </c>
      <c r="C56" s="259" t="s">
        <v>206</v>
      </c>
      <c r="D56" s="416">
        <v>1376117.1225396669</v>
      </c>
      <c r="E56" s="416">
        <v>-4739939.4920235053</v>
      </c>
      <c r="F56" s="417">
        <v>-0.77499928315527</v>
      </c>
      <c r="G56" s="424">
        <v>3.5018792231288544E-2</v>
      </c>
      <c r="H56" s="424">
        <v>-0.12357336617672457</v>
      </c>
      <c r="I56" s="425">
        <v>2.0319514047197402</v>
      </c>
      <c r="J56" s="425">
        <v>-2.6455969150456227E-2</v>
      </c>
      <c r="K56" s="417">
        <v>-1.2852640097530347E-2</v>
      </c>
      <c r="L56" s="418">
        <v>2796203.1202033632</v>
      </c>
      <c r="M56" s="418">
        <v>-9793132.9142210595</v>
      </c>
      <c r="N56" s="417">
        <v>-0.77789113639056151</v>
      </c>
      <c r="O56" s="416">
        <v>688058.56126983347</v>
      </c>
      <c r="P56" s="416">
        <v>-2369969.7460117526</v>
      </c>
      <c r="Q56" s="417">
        <v>-0.77499928315527</v>
      </c>
    </row>
    <row r="57" spans="1:17" x14ac:dyDescent="0.25">
      <c r="A57" s="430" t="s">
        <v>178</v>
      </c>
      <c r="B57" s="430" t="s">
        <v>169</v>
      </c>
      <c r="C57" s="255" t="s">
        <v>207</v>
      </c>
      <c r="D57" s="412">
        <v>207884.18297819496</v>
      </c>
      <c r="E57" s="412">
        <v>-295205.74404361256</v>
      </c>
      <c r="F57" s="413">
        <v>-0.58678524094324835</v>
      </c>
      <c r="G57" s="422">
        <v>5.2901405648157224E-3</v>
      </c>
      <c r="H57" s="422">
        <v>-7.7552124179765779E-3</v>
      </c>
      <c r="I57" s="423">
        <v>4.2722101812502418</v>
      </c>
      <c r="J57" s="423">
        <v>1.3878105355101344</v>
      </c>
      <c r="K57" s="413">
        <v>0.48114363679102329</v>
      </c>
      <c r="L57" s="414">
        <v>888124.92304033274</v>
      </c>
      <c r="M57" s="414">
        <v>-562987.48423678544</v>
      </c>
      <c r="N57" s="413">
        <v>-0.38796958899495648</v>
      </c>
      <c r="O57" s="412">
        <v>110880.79420101643</v>
      </c>
      <c r="P57" s="412">
        <v>-206026.24644264177</v>
      </c>
      <c r="Q57" s="413">
        <v>-0.65011571224226972</v>
      </c>
    </row>
    <row r="58" spans="1:17" x14ac:dyDescent="0.25">
      <c r="A58" s="430" t="s">
        <v>178</v>
      </c>
      <c r="B58" s="430" t="s">
        <v>169</v>
      </c>
      <c r="C58" s="255" t="s">
        <v>208</v>
      </c>
      <c r="D58" s="416">
        <v>44278897.256730452</v>
      </c>
      <c r="E58" s="416">
        <v>1067952.5164114535</v>
      </c>
      <c r="F58" s="417">
        <v>2.4714861543283385E-2</v>
      </c>
      <c r="G58" s="424">
        <v>1.1267889032601728</v>
      </c>
      <c r="H58" s="424">
        <v>6.309250259768362E-3</v>
      </c>
      <c r="I58" s="425">
        <v>2.1790737728524672</v>
      </c>
      <c r="J58" s="425">
        <v>-4.0252238719595823E-3</v>
      </c>
      <c r="K58" s="417">
        <v>-1.8438118830154395E-3</v>
      </c>
      <c r="L58" s="418">
        <v>96486983.702970386</v>
      </c>
      <c r="M58" s="418">
        <v>2153213.592865333</v>
      </c>
      <c r="N58" s="417">
        <v>2.2825480104867346E-2</v>
      </c>
      <c r="O58" s="416">
        <v>23451383.149979696</v>
      </c>
      <c r="P58" s="416">
        <v>1103486.3300048523</v>
      </c>
      <c r="Q58" s="417">
        <v>4.9377636691903003E-2</v>
      </c>
    </row>
    <row r="59" spans="1:17" x14ac:dyDescent="0.25">
      <c r="A59" s="430" t="s">
        <v>178</v>
      </c>
      <c r="B59" s="430" t="s">
        <v>169</v>
      </c>
      <c r="C59" s="259" t="s">
        <v>209</v>
      </c>
      <c r="D59" s="412">
        <v>1636886175.7757506</v>
      </c>
      <c r="E59" s="412">
        <v>33778253.86659646</v>
      </c>
      <c r="F59" s="413">
        <v>2.1070480287047465E-2</v>
      </c>
      <c r="G59" s="422">
        <v>41.654722520980158</v>
      </c>
      <c r="H59" s="422">
        <v>8.5397460911870837E-2</v>
      </c>
      <c r="I59" s="423">
        <v>2.5585442203991637</v>
      </c>
      <c r="J59" s="423">
        <v>5.7156790657193923E-2</v>
      </c>
      <c r="K59" s="413">
        <v>2.2850035135536729E-2</v>
      </c>
      <c r="L59" s="414">
        <v>4188045664.4823365</v>
      </c>
      <c r="M59" s="414">
        <v>178051660.09900665</v>
      </c>
      <c r="N59" s="413">
        <v>4.4401976637465826E-2</v>
      </c>
      <c r="O59" s="412">
        <v>970601639.43771923</v>
      </c>
      <c r="P59" s="412">
        <v>21959022.789880633</v>
      </c>
      <c r="Q59" s="413">
        <v>2.3147835027142162E-2</v>
      </c>
    </row>
    <row r="60" spans="1:17" x14ac:dyDescent="0.25">
      <c r="A60" s="430" t="s">
        <v>178</v>
      </c>
      <c r="B60" s="430" t="s">
        <v>169</v>
      </c>
      <c r="C60" s="255" t="s">
        <v>210</v>
      </c>
      <c r="D60" s="416">
        <v>52096028.573734656</v>
      </c>
      <c r="E60" s="416">
        <v>-2032012.8217974752</v>
      </c>
      <c r="F60" s="417">
        <v>-3.7540852567504925E-2</v>
      </c>
      <c r="G60" s="424">
        <v>1.3257156464502158</v>
      </c>
      <c r="H60" s="424">
        <v>-7.7849339340688273E-2</v>
      </c>
      <c r="I60" s="425">
        <v>2.4007260242272372</v>
      </c>
      <c r="J60" s="425">
        <v>5.2342907380932502E-2</v>
      </c>
      <c r="K60" s="417">
        <v>2.2288913169851494E-2</v>
      </c>
      <c r="L60" s="418">
        <v>125068291.55585055</v>
      </c>
      <c r="M60" s="418">
        <v>-2045087.0053750128</v>
      </c>
      <c r="N60" s="417">
        <v>-1.6088684200852816E-2</v>
      </c>
      <c r="O60" s="416">
        <v>28635163.765859336</v>
      </c>
      <c r="P60" s="416">
        <v>-680486.3372396864</v>
      </c>
      <c r="Q60" s="417">
        <v>-2.321239115784612E-2</v>
      </c>
    </row>
    <row r="61" spans="1:17" x14ac:dyDescent="0.25">
      <c r="A61" s="430" t="s">
        <v>178</v>
      </c>
      <c r="B61" s="430" t="s">
        <v>169</v>
      </c>
      <c r="C61" s="259" t="s">
        <v>211</v>
      </c>
      <c r="D61" s="412">
        <v>64997.694935873529</v>
      </c>
      <c r="E61" s="412">
        <v>-2059040.28761737</v>
      </c>
      <c r="F61" s="413">
        <v>-0.96939899593615464</v>
      </c>
      <c r="G61" s="422">
        <v>1.6540312864295609E-3</v>
      </c>
      <c r="H61" s="422">
        <v>-5.342324961898598E-2</v>
      </c>
      <c r="I61" s="423">
        <v>2.4005557719886963</v>
      </c>
      <c r="J61" s="423">
        <v>0.27882624571796466</v>
      </c>
      <c r="K61" s="413">
        <v>0.13141460410745426</v>
      </c>
      <c r="L61" s="414">
        <v>156030.59174427166</v>
      </c>
      <c r="M61" s="414">
        <v>-4350603.5107594626</v>
      </c>
      <c r="N61" s="413">
        <v>-0.96537757710181382</v>
      </c>
      <c r="O61" s="412">
        <v>32498.847467936765</v>
      </c>
      <c r="P61" s="412">
        <v>-1029520.143808685</v>
      </c>
      <c r="Q61" s="413">
        <v>-0.96939899593615464</v>
      </c>
    </row>
    <row r="62" spans="1:17" x14ac:dyDescent="0.25">
      <c r="A62" s="430" t="s">
        <v>178</v>
      </c>
      <c r="B62" s="430" t="s">
        <v>169</v>
      </c>
      <c r="C62" s="259" t="s">
        <v>212</v>
      </c>
      <c r="D62" s="416">
        <v>411259628.7059781</v>
      </c>
      <c r="E62" s="416">
        <v>34478133.066959023</v>
      </c>
      <c r="F62" s="417">
        <v>9.1506970129953763E-2</v>
      </c>
      <c r="G62" s="424">
        <v>10.465544868878981</v>
      </c>
      <c r="H62" s="424">
        <v>0.69542755189608663</v>
      </c>
      <c r="I62" s="425">
        <v>2.1903058894751624</v>
      </c>
      <c r="J62" s="425">
        <v>2.7559267891513084E-2</v>
      </c>
      <c r="K62" s="417">
        <v>1.2742716884390781E-2</v>
      </c>
      <c r="L62" s="418">
        <v>900784386.8580724</v>
      </c>
      <c r="M62" s="418">
        <v>85901480.089549422</v>
      </c>
      <c r="N62" s="417">
        <v>0.10541573442765899</v>
      </c>
      <c r="O62" s="416">
        <v>189436941.14949644</v>
      </c>
      <c r="P62" s="416">
        <v>16587368.523035198</v>
      </c>
      <c r="Q62" s="417">
        <v>9.5964185916048175E-2</v>
      </c>
    </row>
    <row r="63" spans="1:17" x14ac:dyDescent="0.25">
      <c r="A63" s="430" t="s">
        <v>178</v>
      </c>
      <c r="B63" s="430" t="s">
        <v>169</v>
      </c>
      <c r="C63" s="255" t="s">
        <v>213</v>
      </c>
      <c r="D63" s="412">
        <v>3961802.6764046098</v>
      </c>
      <c r="E63" s="412">
        <v>1814107.4181600953</v>
      </c>
      <c r="F63" s="413">
        <v>0.84467636234523913</v>
      </c>
      <c r="G63" s="422">
        <v>0.10081812261032801</v>
      </c>
      <c r="H63" s="422">
        <v>4.5127397675470624E-2</v>
      </c>
      <c r="I63" s="423">
        <v>1.9787924835684576</v>
      </c>
      <c r="J63" s="423">
        <v>-7.7779376727898253E-2</v>
      </c>
      <c r="K63" s="413">
        <v>-3.7819916838057924E-2</v>
      </c>
      <c r="L63" s="414">
        <v>7839585.3574508401</v>
      </c>
      <c r="M63" s="414">
        <v>3422695.7248532567</v>
      </c>
      <c r="N63" s="413">
        <v>0.77491085572821095</v>
      </c>
      <c r="O63" s="412">
        <v>1980901.3382023049</v>
      </c>
      <c r="P63" s="412">
        <v>907053.70908004767</v>
      </c>
      <c r="Q63" s="413">
        <v>0.84467636234523913</v>
      </c>
    </row>
    <row r="64" spans="1:17" x14ac:dyDescent="0.25">
      <c r="A64" s="430" t="s">
        <v>178</v>
      </c>
      <c r="B64" s="430" t="s">
        <v>169</v>
      </c>
      <c r="C64" s="259" t="s">
        <v>214</v>
      </c>
      <c r="D64" s="416">
        <v>879985334.03855443</v>
      </c>
      <c r="E64" s="416">
        <v>-17701724.233291626</v>
      </c>
      <c r="F64" s="417">
        <v>-1.9719259702116618E-2</v>
      </c>
      <c r="G64" s="424">
        <v>22.393459883999739</v>
      </c>
      <c r="H64" s="424">
        <v>-0.8839780336412737</v>
      </c>
      <c r="I64" s="425">
        <v>1.9457990914124454</v>
      </c>
      <c r="J64" s="425">
        <v>-9.7681577852395396E-3</v>
      </c>
      <c r="K64" s="417">
        <v>-4.9950508167116948E-3</v>
      </c>
      <c r="L64" s="418">
        <v>1712274663.4284966</v>
      </c>
      <c r="M64" s="418">
        <v>-43212747.756539345</v>
      </c>
      <c r="N64" s="417">
        <v>-2.461581181454826E-2</v>
      </c>
      <c r="O64" s="416">
        <v>361254554.0389148</v>
      </c>
      <c r="P64" s="416">
        <v>-8045928.4745980501</v>
      </c>
      <c r="Q64" s="417">
        <v>-2.1786942762263103E-2</v>
      </c>
    </row>
    <row r="65" spans="1:17" x14ac:dyDescent="0.25">
      <c r="A65" s="430" t="s">
        <v>178</v>
      </c>
      <c r="B65" s="430" t="s">
        <v>169</v>
      </c>
      <c r="C65" s="255" t="s">
        <v>215</v>
      </c>
      <c r="D65" s="412">
        <v>23594387.516210105</v>
      </c>
      <c r="E65" s="412">
        <v>-2942025.813784007</v>
      </c>
      <c r="F65" s="413">
        <v>-0.11086750033617522</v>
      </c>
      <c r="G65" s="422">
        <v>0.60041906369844844</v>
      </c>
      <c r="H65" s="422">
        <v>-8.7682327709537877E-2</v>
      </c>
      <c r="I65" s="423">
        <v>2.7026134365452572</v>
      </c>
      <c r="J65" s="423">
        <v>0.45432102480352343</v>
      </c>
      <c r="K65" s="413">
        <v>0.20207381496767346</v>
      </c>
      <c r="L65" s="414">
        <v>63766508.728365108</v>
      </c>
      <c r="M65" s="414">
        <v>4104892.0036971495</v>
      </c>
      <c r="N65" s="413">
        <v>6.8802895882637424E-2</v>
      </c>
      <c r="O65" s="412">
        <v>14300342.40084623</v>
      </c>
      <c r="P65" s="412">
        <v>453993.72198153473</v>
      </c>
      <c r="Q65" s="413">
        <v>3.278797410861959E-2</v>
      </c>
    </row>
    <row r="66" spans="1:17" x14ac:dyDescent="0.25">
      <c r="A66" s="430" t="s">
        <v>193</v>
      </c>
      <c r="B66" s="429" t="s">
        <v>465</v>
      </c>
      <c r="C66" s="259" t="s">
        <v>198</v>
      </c>
      <c r="D66" s="416">
        <v>197508751.55702931</v>
      </c>
      <c r="E66" s="416">
        <v>76049.9551666677</v>
      </c>
      <c r="F66" s="417">
        <v>3.8519431963215473E-4</v>
      </c>
      <c r="G66" s="424">
        <v>52.014378758241385</v>
      </c>
      <c r="H66" s="424">
        <v>-3.1942405171328403E-2</v>
      </c>
      <c r="I66" s="425">
        <v>2.1315573478634247</v>
      </c>
      <c r="J66" s="425">
        <v>4.1203218904490413E-2</v>
      </c>
      <c r="K66" s="417">
        <v>1.971111896002568E-2</v>
      </c>
      <c r="L66" s="418">
        <v>421001230.64871746</v>
      </c>
      <c r="M66" s="418">
        <v>8296967.6637467146</v>
      </c>
      <c r="N66" s="417">
        <v>2.0103905890714924E-2</v>
      </c>
      <c r="O66" s="416">
        <v>91563853.806236416</v>
      </c>
      <c r="P66" s="416">
        <v>1648290.3328550607</v>
      </c>
      <c r="Q66" s="417">
        <v>1.8331535378110834E-2</v>
      </c>
    </row>
    <row r="67" spans="1:17" x14ac:dyDescent="0.25">
      <c r="A67" s="430" t="s">
        <v>193</v>
      </c>
      <c r="B67" s="430" t="s">
        <v>96</v>
      </c>
      <c r="C67" s="255" t="s">
        <v>31</v>
      </c>
      <c r="D67" s="412">
        <v>18338647.087858375</v>
      </c>
      <c r="E67" s="412">
        <v>4761697.508165</v>
      </c>
      <c r="F67" s="413">
        <v>0.35071924515996761</v>
      </c>
      <c r="G67" s="422">
        <v>4.8295244034599722</v>
      </c>
      <c r="H67" s="422">
        <v>1.2504299955378553</v>
      </c>
      <c r="I67" s="423">
        <v>2.6962151786908164</v>
      </c>
      <c r="J67" s="423">
        <v>0.16716802432749933</v>
      </c>
      <c r="K67" s="413">
        <v>6.6099212123857595E-2</v>
      </c>
      <c r="L67" s="414">
        <v>49444938.63493789</v>
      </c>
      <c r="M67" s="414">
        <v>15108192.935480125</v>
      </c>
      <c r="N67" s="413">
        <v>0.44000072306557314</v>
      </c>
      <c r="O67" s="412">
        <v>11048316.93280052</v>
      </c>
      <c r="P67" s="412">
        <v>3363578.3191983551</v>
      </c>
      <c r="Q67" s="413">
        <v>0.43769586557501688</v>
      </c>
    </row>
    <row r="68" spans="1:17" x14ac:dyDescent="0.25">
      <c r="A68" s="430" t="s">
        <v>193</v>
      </c>
      <c r="B68" s="430" t="s">
        <v>96</v>
      </c>
      <c r="C68" s="259" t="s">
        <v>199</v>
      </c>
      <c r="D68" s="416">
        <v>2782624.504248356</v>
      </c>
      <c r="E68" s="416">
        <v>34004.944530415349</v>
      </c>
      <c r="F68" s="417">
        <v>1.2371644671663795E-2</v>
      </c>
      <c r="G68" s="424">
        <v>0.73281048948428995</v>
      </c>
      <c r="H68" s="424">
        <v>8.2317586031219747E-3</v>
      </c>
      <c r="I68" s="425">
        <v>1.9320113577767495</v>
      </c>
      <c r="J68" s="425">
        <v>-0.11728218363803866</v>
      </c>
      <c r="K68" s="417">
        <v>-5.7230543730240599E-2</v>
      </c>
      <c r="L68" s="418">
        <v>5376062.1466357205</v>
      </c>
      <c r="M68" s="418">
        <v>-256666.16490061395</v>
      </c>
      <c r="N68" s="417">
        <v>-4.5566935009973504E-2</v>
      </c>
      <c r="O68" s="416">
        <v>1391742.0953160191</v>
      </c>
      <c r="P68" s="416">
        <v>650.7564118320588</v>
      </c>
      <c r="Q68" s="417">
        <v>4.6780279168777167E-4</v>
      </c>
    </row>
    <row r="69" spans="1:17" x14ac:dyDescent="0.25">
      <c r="A69" s="430" t="s">
        <v>193</v>
      </c>
      <c r="B69" s="430" t="s">
        <v>96</v>
      </c>
      <c r="C69" s="255" t="s">
        <v>200</v>
      </c>
      <c r="D69" s="412">
        <v>23635343.204768501</v>
      </c>
      <c r="E69" s="412">
        <v>1182418.892389223</v>
      </c>
      <c r="F69" s="413">
        <v>5.2662133267750065E-2</v>
      </c>
      <c r="G69" s="422">
        <v>6.2244213678748359</v>
      </c>
      <c r="H69" s="422">
        <v>0.3054824062004915</v>
      </c>
      <c r="I69" s="423">
        <v>2.2792307481761123</v>
      </c>
      <c r="J69" s="423">
        <v>-3.8461944120626868E-3</v>
      </c>
      <c r="K69" s="413">
        <v>-1.6846538722880306E-3</v>
      </c>
      <c r="L69" s="414">
        <v>53870400.976003706</v>
      </c>
      <c r="M69" s="414">
        <v>2608647.1847331226</v>
      </c>
      <c r="N69" s="413">
        <v>5.0888761928729639E-2</v>
      </c>
      <c r="O69" s="412">
        <v>11205960.442358555</v>
      </c>
      <c r="P69" s="412">
        <v>536361.59455756284</v>
      </c>
      <c r="Q69" s="413">
        <v>5.0270080647699993E-2</v>
      </c>
    </row>
    <row r="70" spans="1:17" x14ac:dyDescent="0.25">
      <c r="A70" s="430" t="s">
        <v>193</v>
      </c>
      <c r="B70" s="430" t="s">
        <v>96</v>
      </c>
      <c r="C70" s="259" t="s">
        <v>201</v>
      </c>
      <c r="D70" s="416">
        <v>4644586.0854034275</v>
      </c>
      <c r="E70" s="416">
        <v>-1690294.9303907603</v>
      </c>
      <c r="F70" s="417">
        <v>-0.26682346932428569</v>
      </c>
      <c r="G70" s="424">
        <v>1.2231623050469005</v>
      </c>
      <c r="H70" s="424">
        <v>-0.44681054749962956</v>
      </c>
      <c r="I70" s="425">
        <v>2.1275217355641778</v>
      </c>
      <c r="J70" s="425">
        <v>6.8462832729390577E-2</v>
      </c>
      <c r="K70" s="417">
        <v>3.3249574664976855E-2</v>
      </c>
      <c r="L70" s="418">
        <v>9881457.8493947312</v>
      </c>
      <c r="M70" s="418">
        <v>-3162435.3045753725</v>
      </c>
      <c r="N70" s="417">
        <v>-0.24244566152497485</v>
      </c>
      <c r="O70" s="416">
        <v>2498375.967214087</v>
      </c>
      <c r="P70" s="416">
        <v>-811271.71363969333</v>
      </c>
      <c r="Q70" s="417">
        <v>-0.2451232855789689</v>
      </c>
    </row>
    <row r="71" spans="1:17" x14ac:dyDescent="0.25">
      <c r="A71" s="430" t="s">
        <v>193</v>
      </c>
      <c r="B71" s="430" t="s">
        <v>96</v>
      </c>
      <c r="C71" s="255" t="s">
        <v>202</v>
      </c>
      <c r="D71" s="412">
        <v>1041972.1519187375</v>
      </c>
      <c r="E71" s="412">
        <v>-294615.63183304993</v>
      </c>
      <c r="F71" s="413">
        <v>-0.2204237053596787</v>
      </c>
      <c r="G71" s="422">
        <v>0.27440573512911842</v>
      </c>
      <c r="H71" s="422">
        <v>-7.7939527291092769E-2</v>
      </c>
      <c r="I71" s="423">
        <v>2.2458411282371396</v>
      </c>
      <c r="J71" s="423">
        <v>-0.21100048497369484</v>
      </c>
      <c r="K71" s="413">
        <v>-8.5882819567655935E-2</v>
      </c>
      <c r="L71" s="414">
        <v>2340103.9132568575</v>
      </c>
      <c r="M71" s="414">
        <v>-943680.57357377792</v>
      </c>
      <c r="N71" s="413">
        <v>-0.28737591561149523</v>
      </c>
      <c r="O71" s="412">
        <v>572175.44942246983</v>
      </c>
      <c r="P71" s="412">
        <v>-191439.42376781395</v>
      </c>
      <c r="Q71" s="413">
        <v>-0.25070153881105656</v>
      </c>
    </row>
    <row r="72" spans="1:17" x14ac:dyDescent="0.25">
      <c r="A72" s="430" t="s">
        <v>193</v>
      </c>
      <c r="B72" s="430" t="s">
        <v>96</v>
      </c>
      <c r="C72" s="259" t="s">
        <v>203</v>
      </c>
      <c r="D72" s="416">
        <v>2912120.3056745036</v>
      </c>
      <c r="E72" s="416">
        <v>-28799.847157394048</v>
      </c>
      <c r="F72" s="417">
        <v>-9.7928014569391951E-3</v>
      </c>
      <c r="G72" s="424">
        <v>0.766913503198276</v>
      </c>
      <c r="H72" s="424">
        <v>-8.358645480044502E-3</v>
      </c>
      <c r="I72" s="425">
        <v>1.9658030393625243</v>
      </c>
      <c r="J72" s="425">
        <v>-5.337692731992294E-2</v>
      </c>
      <c r="K72" s="417">
        <v>-2.6434952902005208E-2</v>
      </c>
      <c r="L72" s="418">
        <v>5724654.9478842625</v>
      </c>
      <c r="M72" s="418">
        <v>-213592.10832658596</v>
      </c>
      <c r="N72" s="417">
        <v>-3.5968882113651485E-2</v>
      </c>
      <c r="O72" s="416">
        <v>1478879.1796331974</v>
      </c>
      <c r="P72" s="416">
        <v>-34893.549586325651</v>
      </c>
      <c r="Q72" s="417">
        <v>-2.3050718851512279E-2</v>
      </c>
    </row>
    <row r="73" spans="1:17" x14ac:dyDescent="0.25">
      <c r="A73" s="430" t="s">
        <v>193</v>
      </c>
      <c r="B73" s="430" t="s">
        <v>96</v>
      </c>
      <c r="C73" s="255" t="s">
        <v>204</v>
      </c>
      <c r="D73" s="412">
        <v>22877472.985932373</v>
      </c>
      <c r="E73" s="412">
        <v>-1445812.8283301406</v>
      </c>
      <c r="F73" s="413">
        <v>-5.9441509645146516E-2</v>
      </c>
      <c r="G73" s="422">
        <v>6.0248345227281224</v>
      </c>
      <c r="H73" s="422">
        <v>-0.38716072915999789</v>
      </c>
      <c r="I73" s="423">
        <v>1.9105021496368688</v>
      </c>
      <c r="J73" s="423">
        <v>1.2387239102206626E-2</v>
      </c>
      <c r="K73" s="413">
        <v>6.5260743875181831E-3</v>
      </c>
      <c r="L73" s="414">
        <v>43707461.317883193</v>
      </c>
      <c r="M73" s="414">
        <v>-2460930.1593647152</v>
      </c>
      <c r="N73" s="413">
        <v>-5.3303354971278957E-2</v>
      </c>
      <c r="O73" s="412">
        <v>9664417.4640459325</v>
      </c>
      <c r="P73" s="412">
        <v>-585264.52865655348</v>
      </c>
      <c r="Q73" s="413">
        <v>-5.7100749962120487E-2</v>
      </c>
    </row>
    <row r="74" spans="1:17" x14ac:dyDescent="0.25">
      <c r="A74" s="430" t="s">
        <v>193</v>
      </c>
      <c r="B74" s="430" t="s">
        <v>96</v>
      </c>
      <c r="C74" s="259" t="s">
        <v>205</v>
      </c>
      <c r="D74" s="416">
        <v>644399.19584405213</v>
      </c>
      <c r="E74" s="416">
        <v>-110316.88450223708</v>
      </c>
      <c r="F74" s="417">
        <v>-0.14617004642543188</v>
      </c>
      <c r="G74" s="424">
        <v>0.16970399326563812</v>
      </c>
      <c r="H74" s="424">
        <v>-2.9250866725622715E-2</v>
      </c>
      <c r="I74" s="425">
        <v>2.306562048528229</v>
      </c>
      <c r="J74" s="425">
        <v>0.33876020649221239</v>
      </c>
      <c r="K74" s="417">
        <v>0.17215158521333068</v>
      </c>
      <c r="L74" s="418">
        <v>1486346.7292360002</v>
      </c>
      <c r="M74" s="418">
        <v>1215.0361163699999</v>
      </c>
      <c r="N74" s="417">
        <v>8.1813358505448475E-4</v>
      </c>
      <c r="O74" s="416">
        <v>336128.62267557927</v>
      </c>
      <c r="P74" s="416">
        <v>-39506.045200366294</v>
      </c>
      <c r="Q74" s="417">
        <v>-0.10517145668091871</v>
      </c>
    </row>
    <row r="75" spans="1:17" x14ac:dyDescent="0.25">
      <c r="A75" s="430" t="s">
        <v>193</v>
      </c>
      <c r="B75" s="430" t="s">
        <v>96</v>
      </c>
      <c r="C75" s="255" t="s">
        <v>206</v>
      </c>
      <c r="D75" s="412">
        <v>3010.3360481262207</v>
      </c>
      <c r="E75" s="412">
        <v>-334007.54752898216</v>
      </c>
      <c r="F75" s="413">
        <v>-0.99106772609164084</v>
      </c>
      <c r="G75" s="422">
        <v>7.9277884226620302E-4</v>
      </c>
      <c r="H75" s="422">
        <v>-8.80503604358438E-2</v>
      </c>
      <c r="I75" s="423">
        <v>2.2169356540305967</v>
      </c>
      <c r="J75" s="423">
        <v>0.24033140517728468</v>
      </c>
      <c r="K75" s="413">
        <v>0.1215880241665514</v>
      </c>
      <c r="L75" s="414">
        <v>6673.7213157045844</v>
      </c>
      <c r="M75" s="414">
        <v>-659477.25930235861</v>
      </c>
      <c r="N75" s="413">
        <v>-0.98998166855580894</v>
      </c>
      <c r="O75" s="412">
        <v>1505.1680240631104</v>
      </c>
      <c r="P75" s="412">
        <v>-167003.77376449108</v>
      </c>
      <c r="Q75" s="413">
        <v>-0.99106772609164084</v>
      </c>
    </row>
    <row r="76" spans="1:17" x14ac:dyDescent="0.25">
      <c r="A76" s="430" t="s">
        <v>193</v>
      </c>
      <c r="B76" s="430" t="s">
        <v>96</v>
      </c>
      <c r="C76" s="259" t="s">
        <v>207</v>
      </c>
      <c r="D76" s="416">
        <v>431.80461063981056</v>
      </c>
      <c r="E76" s="416">
        <v>-746.79948543012142</v>
      </c>
      <c r="F76" s="417">
        <v>-0.63363048535155475</v>
      </c>
      <c r="G76" s="424">
        <v>1.1371672591879489E-4</v>
      </c>
      <c r="H76" s="424">
        <v>-1.9698158702973585E-4</v>
      </c>
      <c r="I76" s="425">
        <v>2.3057618617222833</v>
      </c>
      <c r="J76" s="425">
        <v>0.13226631770403863</v>
      </c>
      <c r="K76" s="417">
        <v>6.0854193176541595E-2</v>
      </c>
      <c r="L76" s="418">
        <v>995.63860292911534</v>
      </c>
      <c r="M76" s="418">
        <v>-1566.0521480405332</v>
      </c>
      <c r="N76" s="417">
        <v>-0.61133536413314249</v>
      </c>
      <c r="O76" s="416">
        <v>230.2957923412323</v>
      </c>
      <c r="P76" s="416">
        <v>-512.13198471069336</v>
      </c>
      <c r="Q76" s="417">
        <v>-0.68980714426431633</v>
      </c>
    </row>
    <row r="77" spans="1:17" x14ac:dyDescent="0.25">
      <c r="A77" s="430" t="s">
        <v>193</v>
      </c>
      <c r="B77" s="430" t="s">
        <v>96</v>
      </c>
      <c r="C77" s="259" t="s">
        <v>208</v>
      </c>
      <c r="D77" s="412">
        <v>10509160.41430231</v>
      </c>
      <c r="E77" s="412">
        <v>-56984.473508933559</v>
      </c>
      <c r="F77" s="413">
        <v>-5.3931186931450246E-3</v>
      </c>
      <c r="G77" s="422">
        <v>2.7676112876588275</v>
      </c>
      <c r="H77" s="422">
        <v>-1.7788323592742294E-2</v>
      </c>
      <c r="I77" s="423">
        <v>2.2896948603405312</v>
      </c>
      <c r="J77" s="423">
        <v>2.3951402241593645E-2</v>
      </c>
      <c r="K77" s="413">
        <v>1.0571100693672517E-2</v>
      </c>
      <c r="L77" s="414">
        <v>24062770.587122165</v>
      </c>
      <c r="M77" s="414">
        <v>122596.93023830652</v>
      </c>
      <c r="N77" s="413">
        <v>5.1209707997692195E-3</v>
      </c>
      <c r="O77" s="412">
        <v>5799495.8030776968</v>
      </c>
      <c r="P77" s="412">
        <v>129183.6750722304</v>
      </c>
      <c r="Q77" s="413">
        <v>2.2782462791456737E-2</v>
      </c>
    </row>
    <row r="78" spans="1:17" x14ac:dyDescent="0.25">
      <c r="A78" s="430" t="s">
        <v>193</v>
      </c>
      <c r="B78" s="430" t="s">
        <v>96</v>
      </c>
      <c r="C78" s="255" t="s">
        <v>209</v>
      </c>
      <c r="D78" s="416">
        <v>177566186.59726971</v>
      </c>
      <c r="E78" s="416">
        <v>1993410.1106316149</v>
      </c>
      <c r="F78" s="417">
        <v>1.1353753984652186E-2</v>
      </c>
      <c r="G78" s="424">
        <v>46.762458936712591</v>
      </c>
      <c r="H78" s="424">
        <v>0.47875295267092355</v>
      </c>
      <c r="I78" s="425">
        <v>2.7017032667225824</v>
      </c>
      <c r="J78" s="425">
        <v>-3.5864090541113836E-2</v>
      </c>
      <c r="K78" s="417">
        <v>-1.3100715292339462E-2</v>
      </c>
      <c r="L78" s="418">
        <v>479731146.38931519</v>
      </c>
      <c r="M78" s="418">
        <v>-911155.34466028214</v>
      </c>
      <c r="N78" s="417">
        <v>-1.89570360613949E-3</v>
      </c>
      <c r="O78" s="416">
        <v>114320195.62374492</v>
      </c>
      <c r="P78" s="416">
        <v>2320245.8882198185</v>
      </c>
      <c r="Q78" s="417">
        <v>2.0716490442172608E-2</v>
      </c>
    </row>
    <row r="79" spans="1:17" x14ac:dyDescent="0.25">
      <c r="A79" s="430" t="s">
        <v>193</v>
      </c>
      <c r="B79" s="430" t="s">
        <v>96</v>
      </c>
      <c r="C79" s="259" t="s">
        <v>210</v>
      </c>
      <c r="D79" s="412">
        <v>7648470.5270490181</v>
      </c>
      <c r="E79" s="412">
        <v>-972486.10200731643</v>
      </c>
      <c r="F79" s="413">
        <v>-0.11280489438139843</v>
      </c>
      <c r="G79" s="422">
        <v>2.0142421020787169</v>
      </c>
      <c r="H79" s="422">
        <v>-0.25837572572435841</v>
      </c>
      <c r="I79" s="423">
        <v>2.1935946005072906</v>
      </c>
      <c r="J79" s="423">
        <v>-5.7522140220408691E-2</v>
      </c>
      <c r="K79" s="413">
        <v>-2.5552713095551856E-2</v>
      </c>
      <c r="L79" s="414">
        <v>16777643.650273878</v>
      </c>
      <c r="M79" s="414">
        <v>-2629136.1384822726</v>
      </c>
      <c r="N79" s="413">
        <v>-0.13547513637504841</v>
      </c>
      <c r="O79" s="412">
        <v>4078747.0086033475</v>
      </c>
      <c r="P79" s="412">
        <v>-517775.55302402098</v>
      </c>
      <c r="Q79" s="413">
        <v>-0.11264505853762327</v>
      </c>
    </row>
    <row r="80" spans="1:17" x14ac:dyDescent="0.25">
      <c r="A80" s="430" t="s">
        <v>193</v>
      </c>
      <c r="B80" s="430" t="s">
        <v>96</v>
      </c>
      <c r="C80" s="255" t="s">
        <v>211</v>
      </c>
      <c r="D80" s="416">
        <v>1159.6758327484131</v>
      </c>
      <c r="E80" s="416">
        <v>-127830.43881201744</v>
      </c>
      <c r="F80" s="417">
        <v>-0.99100957592027794</v>
      </c>
      <c r="G80" s="424">
        <v>3.0540326707466435E-4</v>
      </c>
      <c r="H80" s="424">
        <v>-3.3698390832066466E-2</v>
      </c>
      <c r="I80" s="425">
        <v>2.1747248492281197</v>
      </c>
      <c r="J80" s="425">
        <v>0.15293091242355006</v>
      </c>
      <c r="K80" s="417">
        <v>7.564119648378026E-2</v>
      </c>
      <c r="L80" s="418">
        <v>2521.9758505272866</v>
      </c>
      <c r="M80" s="418">
        <v>-258269.45584598661</v>
      </c>
      <c r="N80" s="417">
        <v>-0.99032952948599118</v>
      </c>
      <c r="O80" s="416">
        <v>579.83791637420654</v>
      </c>
      <c r="P80" s="416">
        <v>-63915.21940600872</v>
      </c>
      <c r="Q80" s="417">
        <v>-0.99100957592027794</v>
      </c>
    </row>
    <row r="81" spans="1:17" x14ac:dyDescent="0.25">
      <c r="A81" s="430" t="s">
        <v>193</v>
      </c>
      <c r="B81" s="430" t="s">
        <v>96</v>
      </c>
      <c r="C81" s="255" t="s">
        <v>212</v>
      </c>
      <c r="D81" s="412">
        <v>34667781.58365602</v>
      </c>
      <c r="E81" s="412">
        <v>2582040.2634732798</v>
      </c>
      <c r="F81" s="413">
        <v>8.0473137201574063E-2</v>
      </c>
      <c r="G81" s="422">
        <v>9.1298390971784418</v>
      </c>
      <c r="H81" s="422">
        <v>0.67154022385411416</v>
      </c>
      <c r="I81" s="423">
        <v>2.1826584589726239</v>
      </c>
      <c r="J81" s="423">
        <v>2.2144276628652371E-2</v>
      </c>
      <c r="K81" s="413">
        <v>1.0249540044503545E-2</v>
      </c>
      <c r="L81" s="414">
        <v>75667926.727382153</v>
      </c>
      <c r="M81" s="414">
        <v>6346227.5541073531</v>
      </c>
      <c r="N81" s="413">
        <v>9.1547489888331793E-2</v>
      </c>
      <c r="O81" s="412">
        <v>15801252.486128876</v>
      </c>
      <c r="P81" s="412">
        <v>1028166.5760953743</v>
      </c>
      <c r="Q81" s="413">
        <v>6.9597278615774513E-2</v>
      </c>
    </row>
    <row r="82" spans="1:17" x14ac:dyDescent="0.25">
      <c r="A82" s="430" t="s">
        <v>193</v>
      </c>
      <c r="B82" s="430" t="s">
        <v>96</v>
      </c>
      <c r="C82" s="259" t="s">
        <v>213</v>
      </c>
      <c r="D82" s="416">
        <v>285349.82973027229</v>
      </c>
      <c r="E82" s="416">
        <v>127350.76391077042</v>
      </c>
      <c r="F82" s="417">
        <v>0.80602225874079481</v>
      </c>
      <c r="G82" s="424">
        <v>7.5147526401656478E-2</v>
      </c>
      <c r="H82" s="424">
        <v>3.3496523014467872E-2</v>
      </c>
      <c r="I82" s="425">
        <v>1.9345544383183126</v>
      </c>
      <c r="J82" s="425">
        <v>-3.6011967209393925E-2</v>
      </c>
      <c r="K82" s="417">
        <v>-1.8274932074542356E-2</v>
      </c>
      <c r="L82" s="418">
        <v>552024.77957807307</v>
      </c>
      <c r="M82" s="418">
        <v>240677.12836940173</v>
      </c>
      <c r="N82" s="417">
        <v>0.7730173246371953</v>
      </c>
      <c r="O82" s="416">
        <v>142674.91486513615</v>
      </c>
      <c r="P82" s="416">
        <v>63675.381955385208</v>
      </c>
      <c r="Q82" s="417">
        <v>0.80602225874079481</v>
      </c>
    </row>
    <row r="83" spans="1:17" x14ac:dyDescent="0.25">
      <c r="A83" s="430" t="s">
        <v>193</v>
      </c>
      <c r="B83" s="430" t="s">
        <v>96</v>
      </c>
      <c r="C83" s="255" t="s">
        <v>214</v>
      </c>
      <c r="D83" s="412">
        <v>70390494.480906218</v>
      </c>
      <c r="E83" s="412">
        <v>-4360299.6379113048</v>
      </c>
      <c r="F83" s="413">
        <v>-5.8331148040789267E-2</v>
      </c>
      <c r="G83" s="422">
        <v>18.537496754175855</v>
      </c>
      <c r="H83" s="422">
        <v>-1.1679715211537385</v>
      </c>
      <c r="I83" s="423">
        <v>1.946647977799538</v>
      </c>
      <c r="J83" s="423">
        <v>1.5402241022630436E-2</v>
      </c>
      <c r="K83" s="413">
        <v>7.9752880378317504E-3</v>
      </c>
      <c r="L83" s="414">
        <v>137025513.73756564</v>
      </c>
      <c r="M83" s="414">
        <v>-7336638.7250890434</v>
      </c>
      <c r="N83" s="413">
        <v>-5.0821067710160199E-2</v>
      </c>
      <c r="O83" s="412">
        <v>28891326.755034797</v>
      </c>
      <c r="P83" s="412">
        <v>-1569963.6464052424</v>
      </c>
      <c r="Q83" s="413">
        <v>-5.1539630321472636E-2</v>
      </c>
    </row>
    <row r="84" spans="1:17" x14ac:dyDescent="0.25">
      <c r="A84" s="430" t="s">
        <v>193</v>
      </c>
      <c r="B84" s="430" t="s">
        <v>96</v>
      </c>
      <c r="C84" s="259" t="s">
        <v>215</v>
      </c>
      <c r="D84" s="416">
        <v>1770313.4686485738</v>
      </c>
      <c r="E84" s="416">
        <v>-879562.22622500127</v>
      </c>
      <c r="F84" s="417">
        <v>-0.33192584389018481</v>
      </c>
      <c r="G84" s="424">
        <v>0.46621607677224886</v>
      </c>
      <c r="H84" s="424">
        <v>-0.23233224039878231</v>
      </c>
      <c r="I84" s="425">
        <v>2.7990473172932009</v>
      </c>
      <c r="J84" s="425">
        <v>0.41183208086108181</v>
      </c>
      <c r="K84" s="417">
        <v>0.17251568881430115</v>
      </c>
      <c r="L84" s="418">
        <v>4955191.1651888117</v>
      </c>
      <c r="M84" s="418">
        <v>-1370632.468264536</v>
      </c>
      <c r="N84" s="417">
        <v>-0.21667257066986712</v>
      </c>
      <c r="O84" s="416">
        <v>1150421.3505415127</v>
      </c>
      <c r="P84" s="416">
        <v>-303052.0986401462</v>
      </c>
      <c r="Q84" s="417">
        <v>-0.20850198454658525</v>
      </c>
    </row>
    <row r="85" spans="1:17" x14ac:dyDescent="0.25">
      <c r="A85" s="430" t="s">
        <v>193</v>
      </c>
      <c r="B85" s="429" t="s">
        <v>466</v>
      </c>
      <c r="C85" s="255" t="s">
        <v>198</v>
      </c>
      <c r="D85" s="412">
        <v>2422206860.5761056</v>
      </c>
      <c r="E85" s="412">
        <v>46986688.995268345</v>
      </c>
      <c r="F85" s="413">
        <v>1.9782035180341266E-2</v>
      </c>
      <c r="G85" s="422">
        <v>56.767617888460315</v>
      </c>
      <c r="H85" s="422">
        <v>-4.8083537413887711E-2</v>
      </c>
      <c r="I85" s="423">
        <v>2.1073470757842405</v>
      </c>
      <c r="J85" s="423">
        <v>2.8373087179349277E-2</v>
      </c>
      <c r="K85" s="413">
        <v>1.3647639333087191E-2</v>
      </c>
      <c r="L85" s="414">
        <v>5104430544.5795822</v>
      </c>
      <c r="M85" s="414">
        <v>166409590.65337467</v>
      </c>
      <c r="N85" s="413">
        <v>3.3699652594844268E-2</v>
      </c>
      <c r="O85" s="412">
        <v>1098568937.0338035</v>
      </c>
      <c r="P85" s="412">
        <v>33374086.391909957</v>
      </c>
      <c r="Q85" s="413">
        <v>3.1331437972872765E-2</v>
      </c>
    </row>
    <row r="86" spans="1:17" x14ac:dyDescent="0.25">
      <c r="A86" s="430" t="s">
        <v>193</v>
      </c>
      <c r="B86" s="430" t="s">
        <v>168</v>
      </c>
      <c r="C86" s="259" t="s">
        <v>31</v>
      </c>
      <c r="D86" s="416">
        <v>185988382.18646777</v>
      </c>
      <c r="E86" s="416">
        <v>23386262.305334508</v>
      </c>
      <c r="F86" s="417">
        <v>0.1438250763423658</v>
      </c>
      <c r="G86" s="424">
        <v>4.3588834560327951</v>
      </c>
      <c r="H86" s="424">
        <v>0.46941097473770466</v>
      </c>
      <c r="I86" s="425">
        <v>2.6652913138135057</v>
      </c>
      <c r="J86" s="425">
        <v>0.2033614671824524</v>
      </c>
      <c r="K86" s="417">
        <v>8.2602462235362106E-2</v>
      </c>
      <c r="L86" s="418">
        <v>495713219.51181906</v>
      </c>
      <c r="M86" s="418">
        <v>95398207.450976551</v>
      </c>
      <c r="N86" s="417">
        <v>0.23830784401479629</v>
      </c>
      <c r="O86" s="416">
        <v>109805059.92113996</v>
      </c>
      <c r="P86" s="416">
        <v>18132265.728043288</v>
      </c>
      <c r="Q86" s="417">
        <v>0.19779331357403657</v>
      </c>
    </row>
    <row r="87" spans="1:17" x14ac:dyDescent="0.25">
      <c r="A87" s="430" t="s">
        <v>193</v>
      </c>
      <c r="B87" s="430" t="s">
        <v>168</v>
      </c>
      <c r="C87" s="255" t="s">
        <v>199</v>
      </c>
      <c r="D87" s="412">
        <v>23876942.839903299</v>
      </c>
      <c r="E87" s="412">
        <v>539822.75946868211</v>
      </c>
      <c r="F87" s="413">
        <v>2.3131507127190854E-2</v>
      </c>
      <c r="G87" s="422">
        <v>0.55958770059707341</v>
      </c>
      <c r="H87" s="422">
        <v>1.3595150612126794E-3</v>
      </c>
      <c r="I87" s="423">
        <v>1.9839268899108911</v>
      </c>
      <c r="J87" s="423">
        <v>-0.12225405956987689</v>
      </c>
      <c r="K87" s="413">
        <v>-5.8045373356935888E-2</v>
      </c>
      <c r="L87" s="414">
        <v>47370108.948949471</v>
      </c>
      <c r="M87" s="414">
        <v>-1782088.7802070007</v>
      </c>
      <c r="N87" s="413">
        <v>-3.6256543197251336E-2</v>
      </c>
      <c r="O87" s="412">
        <v>11999873.645420099</v>
      </c>
      <c r="P87" s="412">
        <v>46973.217233547941</v>
      </c>
      <c r="Q87" s="413">
        <v>3.929859327095101E-3</v>
      </c>
    </row>
    <row r="88" spans="1:17" x14ac:dyDescent="0.25">
      <c r="A88" s="430" t="s">
        <v>193</v>
      </c>
      <c r="B88" s="430" t="s">
        <v>168</v>
      </c>
      <c r="C88" s="259" t="s">
        <v>200</v>
      </c>
      <c r="D88" s="416">
        <v>303393396.80130792</v>
      </c>
      <c r="E88" s="416">
        <v>20240007.695076048</v>
      </c>
      <c r="F88" s="417">
        <v>7.1480718486058872E-2</v>
      </c>
      <c r="G88" s="424">
        <v>7.1104250837611405</v>
      </c>
      <c r="H88" s="424">
        <v>0.33734416870773209</v>
      </c>
      <c r="I88" s="425">
        <v>2.2849136833641888</v>
      </c>
      <c r="J88" s="425">
        <v>7.8403364702541722E-3</v>
      </c>
      <c r="K88" s="417">
        <v>3.4431637790450905E-3</v>
      </c>
      <c r="L88" s="418">
        <v>693227723.79364932</v>
      </c>
      <c r="M88" s="418">
        <v>48466688.377161384</v>
      </c>
      <c r="N88" s="417">
        <v>7.5170002085895263E-2</v>
      </c>
      <c r="O88" s="416">
        <v>142831148.90348059</v>
      </c>
      <c r="P88" s="416">
        <v>9819735.0513359457</v>
      </c>
      <c r="Q88" s="417">
        <v>7.3826258716801207E-2</v>
      </c>
    </row>
    <row r="89" spans="1:17" x14ac:dyDescent="0.25">
      <c r="A89" s="430" t="s">
        <v>193</v>
      </c>
      <c r="B89" s="430" t="s">
        <v>168</v>
      </c>
      <c r="C89" s="255" t="s">
        <v>201</v>
      </c>
      <c r="D89" s="412">
        <v>61329157.540727906</v>
      </c>
      <c r="E89" s="412">
        <v>-202192.31240332872</v>
      </c>
      <c r="F89" s="413">
        <v>-3.2860048233289241E-3</v>
      </c>
      <c r="G89" s="422">
        <v>1.4373298322939982</v>
      </c>
      <c r="H89" s="422">
        <v>-3.4511323071304778E-2</v>
      </c>
      <c r="I89" s="423">
        <v>2.0972453716768986</v>
      </c>
      <c r="J89" s="423">
        <v>-0.10298265759905423</v>
      </c>
      <c r="K89" s="413">
        <v>-4.6805447539427801E-2</v>
      </c>
      <c r="L89" s="414">
        <v>128622291.80113496</v>
      </c>
      <c r="M89" s="414">
        <v>-6760708.8249091655</v>
      </c>
      <c r="N89" s="413">
        <v>-4.9937649436384138E-2</v>
      </c>
      <c r="O89" s="412">
        <v>31916330.056272924</v>
      </c>
      <c r="P89" s="412">
        <v>-678706.44585136324</v>
      </c>
      <c r="Q89" s="413">
        <v>-2.0822386433196064E-2</v>
      </c>
    </row>
    <row r="90" spans="1:17" x14ac:dyDescent="0.25">
      <c r="A90" s="430" t="s">
        <v>193</v>
      </c>
      <c r="B90" s="430" t="s">
        <v>168</v>
      </c>
      <c r="C90" s="259" t="s">
        <v>202</v>
      </c>
      <c r="D90" s="416">
        <v>16690527.791974368</v>
      </c>
      <c r="E90" s="416">
        <v>-3033865.3393006194</v>
      </c>
      <c r="F90" s="417">
        <v>-0.15381286101472619</v>
      </c>
      <c r="G90" s="424">
        <v>0.39116456958022822</v>
      </c>
      <c r="H90" s="424">
        <v>-8.0646525812763048E-2</v>
      </c>
      <c r="I90" s="425">
        <v>2.2875004943619768</v>
      </c>
      <c r="J90" s="425">
        <v>-3.7234023875896582E-2</v>
      </c>
      <c r="K90" s="417">
        <v>-1.6016462776196751E-2</v>
      </c>
      <c r="L90" s="418">
        <v>38179590.575303681</v>
      </c>
      <c r="M90" s="418">
        <v>-7674386.9882652909</v>
      </c>
      <c r="N90" s="417">
        <v>-0.16736578582798015</v>
      </c>
      <c r="O90" s="416">
        <v>9248561.0237293299</v>
      </c>
      <c r="P90" s="416">
        <v>-1419055.7781988923</v>
      </c>
      <c r="Q90" s="417">
        <v>-0.13302463001318074</v>
      </c>
    </row>
    <row r="91" spans="1:17" x14ac:dyDescent="0.25">
      <c r="A91" s="430" t="s">
        <v>193</v>
      </c>
      <c r="B91" s="430" t="s">
        <v>168</v>
      </c>
      <c r="C91" s="255" t="s">
        <v>203</v>
      </c>
      <c r="D91" s="412">
        <v>42088439.699953362</v>
      </c>
      <c r="E91" s="412">
        <v>2767706.2669412568</v>
      </c>
      <c r="F91" s="413">
        <v>7.0387961395898119E-2</v>
      </c>
      <c r="G91" s="422">
        <v>0.98639818972364157</v>
      </c>
      <c r="H91" s="422">
        <v>4.5839046067694067E-2</v>
      </c>
      <c r="I91" s="423">
        <v>2.0225877254136364</v>
      </c>
      <c r="J91" s="423">
        <v>-9.2497432700177296E-2</v>
      </c>
      <c r="K91" s="413">
        <v>-4.3732249902724701E-2</v>
      </c>
      <c r="L91" s="414">
        <v>85127561.518937662</v>
      </c>
      <c r="M91" s="414">
        <v>1960861.8286241293</v>
      </c>
      <c r="N91" s="413">
        <v>2.3577487575264598E-2</v>
      </c>
      <c r="O91" s="412">
        <v>21356395.622925587</v>
      </c>
      <c r="P91" s="412">
        <v>1170662.4809719175</v>
      </c>
      <c r="Q91" s="413">
        <v>5.7994548562560422E-2</v>
      </c>
    </row>
    <row r="92" spans="1:17" x14ac:dyDescent="0.25">
      <c r="A92" s="430" t="s">
        <v>193</v>
      </c>
      <c r="B92" s="430" t="s">
        <v>168</v>
      </c>
      <c r="C92" s="259" t="s">
        <v>204</v>
      </c>
      <c r="D92" s="416">
        <v>304759150.32283884</v>
      </c>
      <c r="E92" s="416">
        <v>-9404892.5091765523</v>
      </c>
      <c r="F92" s="417">
        <v>-2.9936247396094851E-2</v>
      </c>
      <c r="G92" s="424">
        <v>7.1424333219103993</v>
      </c>
      <c r="H92" s="424">
        <v>-0.37242810856051367</v>
      </c>
      <c r="I92" s="425">
        <v>1.8995460257991115</v>
      </c>
      <c r="J92" s="425">
        <v>-2.5831608276754903E-2</v>
      </c>
      <c r="K92" s="417">
        <v>-1.341638534673923E-2</v>
      </c>
      <c r="L92" s="418">
        <v>578904032.82166255</v>
      </c>
      <c r="M92" s="418">
        <v>-25980388.677952409</v>
      </c>
      <c r="N92" s="417">
        <v>-4.2950996511932731E-2</v>
      </c>
      <c r="O92" s="416">
        <v>127946359.56662314</v>
      </c>
      <c r="P92" s="416">
        <v>-4119676.0333039612</v>
      </c>
      <c r="Q92" s="417">
        <v>-3.1194061475305127E-2</v>
      </c>
    </row>
    <row r="93" spans="1:17" x14ac:dyDescent="0.25">
      <c r="A93" s="430" t="s">
        <v>193</v>
      </c>
      <c r="B93" s="430" t="s">
        <v>168</v>
      </c>
      <c r="C93" s="255" t="s">
        <v>205</v>
      </c>
      <c r="D93" s="412">
        <v>7959418.6264181901</v>
      </c>
      <c r="E93" s="412">
        <v>-484535.74904748611</v>
      </c>
      <c r="F93" s="413">
        <v>-5.7382563607322239E-2</v>
      </c>
      <c r="G93" s="422">
        <v>0.18653949113633303</v>
      </c>
      <c r="H93" s="422">
        <v>-1.5441443679854117E-2</v>
      </c>
      <c r="I93" s="423">
        <v>2.124590355427951</v>
      </c>
      <c r="J93" s="423">
        <v>0.16888060319031095</v>
      </c>
      <c r="K93" s="413">
        <v>8.6352590407183336E-2</v>
      </c>
      <c r="L93" s="414">
        <v>16910504.048501678</v>
      </c>
      <c r="M93" s="414">
        <v>396580.12895376235</v>
      </c>
      <c r="N93" s="413">
        <v>2.4014893788163891E-2</v>
      </c>
      <c r="O93" s="412">
        <v>4021905.7755473712</v>
      </c>
      <c r="P93" s="412">
        <v>-173092.18020466622</v>
      </c>
      <c r="Q93" s="413">
        <v>-4.1261564851856045E-2</v>
      </c>
    </row>
    <row r="94" spans="1:17" x14ac:dyDescent="0.25">
      <c r="A94" s="430" t="s">
        <v>193</v>
      </c>
      <c r="B94" s="430" t="s">
        <v>168</v>
      </c>
      <c r="C94" s="259" t="s">
        <v>206</v>
      </c>
      <c r="D94" s="416">
        <v>1704158.1102546728</v>
      </c>
      <c r="E94" s="416">
        <v>-5089391.560272254</v>
      </c>
      <c r="F94" s="417">
        <v>-0.74915056297476179</v>
      </c>
      <c r="G94" s="424">
        <v>3.9939196770935034E-2</v>
      </c>
      <c r="H94" s="424">
        <v>-0.12256375530091991</v>
      </c>
      <c r="I94" s="425">
        <v>2.0200392840911183</v>
      </c>
      <c r="J94" s="425">
        <v>-3.1703097037502292E-2</v>
      </c>
      <c r="K94" s="417">
        <v>-1.5451792256717474E-2</v>
      </c>
      <c r="L94" s="418">
        <v>3442466.3290169225</v>
      </c>
      <c r="M94" s="418">
        <v>-10496147.448305551</v>
      </c>
      <c r="N94" s="417">
        <v>-0.75302663636339018</v>
      </c>
      <c r="O94" s="416">
        <v>852079.05512733641</v>
      </c>
      <c r="P94" s="416">
        <v>-2544695.780136127</v>
      </c>
      <c r="Q94" s="417">
        <v>-0.74915056297476179</v>
      </c>
    </row>
    <row r="95" spans="1:17" x14ac:dyDescent="0.25">
      <c r="A95" s="430" t="s">
        <v>193</v>
      </c>
      <c r="B95" s="430" t="s">
        <v>168</v>
      </c>
      <c r="C95" s="255" t="s">
        <v>207</v>
      </c>
      <c r="D95" s="412">
        <v>208343.35630792519</v>
      </c>
      <c r="E95" s="412">
        <v>-294894.23228051525</v>
      </c>
      <c r="F95" s="413">
        <v>-0.58599404926742604</v>
      </c>
      <c r="G95" s="422">
        <v>4.8828018089564105E-3</v>
      </c>
      <c r="H95" s="422">
        <v>-7.1547334568746986E-3</v>
      </c>
      <c r="I95" s="423">
        <v>4.2674064670187901</v>
      </c>
      <c r="J95" s="423">
        <v>1.3827793223235556</v>
      </c>
      <c r="K95" s="413">
        <v>0.47936154413108684</v>
      </c>
      <c r="L95" s="414">
        <v>889085.78606884007</v>
      </c>
      <c r="M95" s="414">
        <v>-562567.022204348</v>
      </c>
      <c r="N95" s="413">
        <v>-0.38753551744480069</v>
      </c>
      <c r="O95" s="412">
        <v>111170.03724336624</v>
      </c>
      <c r="P95" s="412">
        <v>-205830.01856037567</v>
      </c>
      <c r="Q95" s="413">
        <v>-0.6493059379390369</v>
      </c>
    </row>
    <row r="96" spans="1:17" x14ac:dyDescent="0.25">
      <c r="A96" s="430" t="s">
        <v>193</v>
      </c>
      <c r="B96" s="430" t="s">
        <v>168</v>
      </c>
      <c r="C96" s="255" t="s">
        <v>208</v>
      </c>
      <c r="D96" s="416">
        <v>54539401.507611968</v>
      </c>
      <c r="E96" s="416">
        <v>1917157.4305686206</v>
      </c>
      <c r="F96" s="417">
        <v>3.6432452933055123E-2</v>
      </c>
      <c r="G96" s="424">
        <v>1.2782029293373618</v>
      </c>
      <c r="H96" s="424">
        <v>1.94692154640419E-2</v>
      </c>
      <c r="I96" s="425">
        <v>2.1934289164778407</v>
      </c>
      <c r="J96" s="425">
        <v>2.9459439570374002E-2</v>
      </c>
      <c r="K96" s="417">
        <v>1.3613611413999494E-2</v>
      </c>
      <c r="L96" s="418">
        <v>119628300.35419123</v>
      </c>
      <c r="M96" s="418">
        <v>5755370.3650947064</v>
      </c>
      <c r="N96" s="417">
        <v>5.0542041604144113E-2</v>
      </c>
      <c r="O96" s="416">
        <v>28983010.248658143</v>
      </c>
      <c r="P96" s="416">
        <v>1774836.6107268073</v>
      </c>
      <c r="Q96" s="417">
        <v>6.5231743752637628E-2</v>
      </c>
    </row>
    <row r="97" spans="1:17" x14ac:dyDescent="0.25">
      <c r="A97" s="430" t="s">
        <v>193</v>
      </c>
      <c r="B97" s="430" t="s">
        <v>168</v>
      </c>
      <c r="C97" s="259" t="s">
        <v>209</v>
      </c>
      <c r="D97" s="412">
        <v>1783345261.5156622</v>
      </c>
      <c r="E97" s="412">
        <v>39526778.582649708</v>
      </c>
      <c r="F97" s="413">
        <v>2.2666796440973438E-2</v>
      </c>
      <c r="G97" s="422">
        <v>41.795052279242199</v>
      </c>
      <c r="H97" s="422">
        <v>8.2594860483276022E-2</v>
      </c>
      <c r="I97" s="423">
        <v>2.5646459776562991</v>
      </c>
      <c r="J97" s="423">
        <v>6.4930613716894126E-2</v>
      </c>
      <c r="K97" s="413">
        <v>2.5975202878525852E-2</v>
      </c>
      <c r="L97" s="414">
        <v>4573649251.718564</v>
      </c>
      <c r="M97" s="414">
        <v>214599398.009408</v>
      </c>
      <c r="N97" s="413">
        <v>4.9230773955659939E-2</v>
      </c>
      <c r="O97" s="412">
        <v>1060100892.3087006</v>
      </c>
      <c r="P97" s="412">
        <v>25176952.157801867</v>
      </c>
      <c r="Q97" s="413">
        <v>2.4327345402920045E-2</v>
      </c>
    </row>
    <row r="98" spans="1:17" x14ac:dyDescent="0.25">
      <c r="A98" s="430" t="s">
        <v>193</v>
      </c>
      <c r="B98" s="430" t="s">
        <v>168</v>
      </c>
      <c r="C98" s="255" t="s">
        <v>210</v>
      </c>
      <c r="D98" s="416">
        <v>56682786.370571546</v>
      </c>
      <c r="E98" s="416">
        <v>-2139266.9487999901</v>
      </c>
      <c r="F98" s="417">
        <v>-3.6368450743889238E-2</v>
      </c>
      <c r="G98" s="424">
        <v>1.3284359853445846</v>
      </c>
      <c r="H98" s="424">
        <v>-7.859830083949304E-2</v>
      </c>
      <c r="I98" s="425">
        <v>2.3817610897596579</v>
      </c>
      <c r="J98" s="425">
        <v>5.7677440744254405E-2</v>
      </c>
      <c r="K98" s="417">
        <v>2.4817282617469218E-2</v>
      </c>
      <c r="L98" s="418">
        <v>135004855.03658637</v>
      </c>
      <c r="M98" s="418">
        <v>-1702517.2844772637</v>
      </c>
      <c r="N98" s="417">
        <v>-1.2453734246890669E-2</v>
      </c>
      <c r="O98" s="416">
        <v>31065444.504617948</v>
      </c>
      <c r="P98" s="416">
        <v>-640843.26378779486</v>
      </c>
      <c r="Q98" s="417">
        <v>-2.0211866758693013E-2</v>
      </c>
    </row>
    <row r="99" spans="1:17" x14ac:dyDescent="0.25">
      <c r="A99" s="430" t="s">
        <v>193</v>
      </c>
      <c r="B99" s="430" t="s">
        <v>168</v>
      </c>
      <c r="C99" s="259" t="s">
        <v>211</v>
      </c>
      <c r="D99" s="412">
        <v>179987.98323519566</v>
      </c>
      <c r="E99" s="412">
        <v>-2202720.3094350542</v>
      </c>
      <c r="F99" s="413">
        <v>-0.92446075594361277</v>
      </c>
      <c r="G99" s="422">
        <v>4.2182561791522738E-3</v>
      </c>
      <c r="H99" s="422">
        <v>-5.2776562474315065E-2</v>
      </c>
      <c r="I99" s="423">
        <v>2.143960707009128</v>
      </c>
      <c r="J99" s="423">
        <v>4.0467884077253213E-2</v>
      </c>
      <c r="K99" s="413">
        <v>1.9238422701556245E-2</v>
      </c>
      <c r="L99" s="414">
        <v>385887.16379007715</v>
      </c>
      <c r="M99" s="414">
        <v>-4626122.628982055</v>
      </c>
      <c r="N99" s="413">
        <v>-0.92300750003590004</v>
      </c>
      <c r="O99" s="412">
        <v>89993.991617597829</v>
      </c>
      <c r="P99" s="412">
        <v>-1101360.1547175271</v>
      </c>
      <c r="Q99" s="413">
        <v>-0.92446075594361277</v>
      </c>
    </row>
    <row r="100" spans="1:17" x14ac:dyDescent="0.25">
      <c r="A100" s="430" t="s">
        <v>193</v>
      </c>
      <c r="B100" s="430" t="s">
        <v>168</v>
      </c>
      <c r="C100" s="259" t="s">
        <v>212</v>
      </c>
      <c r="D100" s="416">
        <v>444479060.47874141</v>
      </c>
      <c r="E100" s="416">
        <v>37663371.445125461</v>
      </c>
      <c r="F100" s="417">
        <v>9.2580921681251246E-2</v>
      </c>
      <c r="G100" s="424">
        <v>10.416954008080783</v>
      </c>
      <c r="H100" s="424">
        <v>0.68584823521598182</v>
      </c>
      <c r="I100" s="425">
        <v>2.1864608934928276</v>
      </c>
      <c r="J100" s="425">
        <v>3.1667245604132699E-2</v>
      </c>
      <c r="K100" s="417">
        <v>1.4696184776282791E-2</v>
      </c>
      <c r="L100" s="418">
        <v>971836083.7132014</v>
      </c>
      <c r="M100" s="418">
        <v>95232221.122103214</v>
      </c>
      <c r="N100" s="417">
        <v>0.10863769278932024</v>
      </c>
      <c r="O100" s="416">
        <v>204566251.53915781</v>
      </c>
      <c r="P100" s="416">
        <v>18266130.649288595</v>
      </c>
      <c r="Q100" s="417">
        <v>9.8046799766096593E-2</v>
      </c>
    </row>
    <row r="101" spans="1:17" x14ac:dyDescent="0.25">
      <c r="A101" s="430" t="s">
        <v>193</v>
      </c>
      <c r="B101" s="430" t="s">
        <v>168</v>
      </c>
      <c r="C101" s="255" t="s">
        <v>213</v>
      </c>
      <c r="D101" s="412">
        <v>4170978.5539697553</v>
      </c>
      <c r="E101" s="412">
        <v>2008832.111612692</v>
      </c>
      <c r="F101" s="413">
        <v>0.92909160649764511</v>
      </c>
      <c r="G101" s="422">
        <v>9.7752392921718542E-2</v>
      </c>
      <c r="H101" s="422">
        <v>4.6033454114367559E-2</v>
      </c>
      <c r="I101" s="423">
        <v>1.9786429110691472</v>
      </c>
      <c r="J101" s="423">
        <v>-7.8158107728849791E-2</v>
      </c>
      <c r="K101" s="413">
        <v>-3.7999839077542709E-2</v>
      </c>
      <c r="L101" s="414">
        <v>8252877.148033699</v>
      </c>
      <c r="M101" s="414">
        <v>3805772.142603226</v>
      </c>
      <c r="N101" s="413">
        <v>0.85578643588489611</v>
      </c>
      <c r="O101" s="412">
        <v>2085489.2769848777</v>
      </c>
      <c r="P101" s="412">
        <v>1004416.055806346</v>
      </c>
      <c r="Q101" s="413">
        <v>0.92909160649764511</v>
      </c>
    </row>
    <row r="102" spans="1:17" x14ac:dyDescent="0.25">
      <c r="A102" s="430" t="s">
        <v>193</v>
      </c>
      <c r="B102" s="430" t="s">
        <v>168</v>
      </c>
      <c r="C102" s="259" t="s">
        <v>214</v>
      </c>
      <c r="D102" s="416">
        <v>949660324.74782348</v>
      </c>
      <c r="E102" s="416">
        <v>-16696884.314731717</v>
      </c>
      <c r="F102" s="417">
        <v>-1.7278170181944469E-2</v>
      </c>
      <c r="G102" s="424">
        <v>22.256544359012118</v>
      </c>
      <c r="H102" s="424">
        <v>-0.85889702943713786</v>
      </c>
      <c r="I102" s="425">
        <v>1.9376579822134221</v>
      </c>
      <c r="J102" s="425">
        <v>-6.6433505532552672E-3</v>
      </c>
      <c r="K102" s="417">
        <v>-3.4168317643448794E-3</v>
      </c>
      <c r="L102" s="418">
        <v>1840116908.6390109</v>
      </c>
      <c r="M102" s="418">
        <v>-38772700.870001793</v>
      </c>
      <c r="N102" s="417">
        <v>-2.0635965345581847E-2</v>
      </c>
      <c r="O102" s="416">
        <v>388065379.61309803</v>
      </c>
      <c r="P102" s="416">
        <v>-7598149.1953138113</v>
      </c>
      <c r="Q102" s="417">
        <v>-1.9203562224187173E-2</v>
      </c>
    </row>
    <row r="103" spans="1:17" x14ac:dyDescent="0.25">
      <c r="A103" s="430" t="s">
        <v>193</v>
      </c>
      <c r="B103" s="430" t="s">
        <v>168</v>
      </c>
      <c r="C103" s="255" t="s">
        <v>215</v>
      </c>
      <c r="D103" s="412">
        <v>25825561.198783193</v>
      </c>
      <c r="E103" s="412">
        <v>-2190020.0557536893</v>
      </c>
      <c r="F103" s="413">
        <v>-7.8171501631758372E-2</v>
      </c>
      <c r="G103" s="422">
        <v>0.60525614626443591</v>
      </c>
      <c r="H103" s="422">
        <v>-6.4881687219315087E-2</v>
      </c>
      <c r="I103" s="423">
        <v>2.6888608017598821</v>
      </c>
      <c r="J103" s="423">
        <v>0.45972517593768814</v>
      </c>
      <c r="K103" s="413">
        <v>0.20623472641693716</v>
      </c>
      <c r="L103" s="414">
        <v>69441339.190859079</v>
      </c>
      <c r="M103" s="414">
        <v>6990808.938254483</v>
      </c>
      <c r="N103" s="413">
        <v>0.11194154653255199</v>
      </c>
      <c r="O103" s="412">
        <v>15540814.308432557</v>
      </c>
      <c r="P103" s="412">
        <v>961769.00272687338</v>
      </c>
      <c r="Q103" s="413">
        <v>6.5969271825396802E-2</v>
      </c>
    </row>
    <row r="104" spans="1:17" x14ac:dyDescent="0.25">
      <c r="A104" s="430" t="s">
        <v>193</v>
      </c>
      <c r="B104" s="430" t="s">
        <v>467</v>
      </c>
      <c r="C104" s="259" t="s">
        <v>198</v>
      </c>
      <c r="D104" s="416">
        <v>2225013310.1069021</v>
      </c>
      <c r="E104" s="416">
        <v>40380065.398406029</v>
      </c>
      <c r="F104" s="417">
        <v>1.8483681641397933E-2</v>
      </c>
      <c r="G104" s="424">
        <v>57.050571142239235</v>
      </c>
      <c r="H104" s="424">
        <v>-6.5495324940641808E-2</v>
      </c>
      <c r="I104" s="425">
        <v>2.1094433739108469</v>
      </c>
      <c r="J104" s="425">
        <v>2.4784282188857532E-2</v>
      </c>
      <c r="K104" s="417">
        <v>1.1888889788874299E-2</v>
      </c>
      <c r="L104" s="418">
        <v>4693539583.8684454</v>
      </c>
      <c r="M104" s="418">
        <v>139324028.2087698</v>
      </c>
      <c r="N104" s="417">
        <v>3.0592321884199615E-2</v>
      </c>
      <c r="O104" s="416">
        <v>1009588731.3417743</v>
      </c>
      <c r="P104" s="416">
        <v>29070901.815146923</v>
      </c>
      <c r="Q104" s="417">
        <v>2.9648519322878319E-2</v>
      </c>
    </row>
    <row r="105" spans="1:17" x14ac:dyDescent="0.25">
      <c r="A105" s="430" t="s">
        <v>193</v>
      </c>
      <c r="B105" s="430" t="s">
        <v>169</v>
      </c>
      <c r="C105" s="255" t="s">
        <v>31</v>
      </c>
      <c r="D105" s="412">
        <v>173092670.03218746</v>
      </c>
      <c r="E105" s="412">
        <v>22533412.134827435</v>
      </c>
      <c r="F105" s="413">
        <v>0.14966473964815249</v>
      </c>
      <c r="G105" s="422">
        <v>4.4381917362089851</v>
      </c>
      <c r="H105" s="422">
        <v>0.5019005522568083</v>
      </c>
      <c r="I105" s="423">
        <v>2.6754456793803856</v>
      </c>
      <c r="J105" s="423">
        <v>0.20389237153705864</v>
      </c>
      <c r="K105" s="413">
        <v>8.249563984317812E-2</v>
      </c>
      <c r="L105" s="414">
        <v>463100036.17003065</v>
      </c>
      <c r="M105" s="414">
        <v>90984804.28737396</v>
      </c>
      <c r="N105" s="413">
        <v>0.24450706795056759</v>
      </c>
      <c r="O105" s="412">
        <v>102438252.24547996</v>
      </c>
      <c r="P105" s="412">
        <v>17448284.417507112</v>
      </c>
      <c r="Q105" s="413">
        <v>0.20529816475309146</v>
      </c>
    </row>
    <row r="106" spans="1:17" x14ac:dyDescent="0.25">
      <c r="A106" s="430" t="s">
        <v>193</v>
      </c>
      <c r="B106" s="430" t="s">
        <v>169</v>
      </c>
      <c r="C106" s="259" t="s">
        <v>199</v>
      </c>
      <c r="D106" s="416">
        <v>21345373.544471748</v>
      </c>
      <c r="E106" s="416">
        <v>236654.61046506464</v>
      </c>
      <c r="F106" s="417">
        <v>1.1211225617477337E-2</v>
      </c>
      <c r="G106" s="424">
        <v>0.54730717628743009</v>
      </c>
      <c r="H106" s="424">
        <v>-4.5689780245117273E-3</v>
      </c>
      <c r="I106" s="425">
        <v>1.9810935701700758</v>
      </c>
      <c r="J106" s="425">
        <v>-0.12826585105293486</v>
      </c>
      <c r="K106" s="417">
        <v>-6.0807963670110841E-2</v>
      </c>
      <c r="L106" s="418">
        <v>42287182.281831421</v>
      </c>
      <c r="M106" s="418">
        <v>-2238692.8715641275</v>
      </c>
      <c r="N106" s="417">
        <v>-5.0278469852678559E-2</v>
      </c>
      <c r="O106" s="416">
        <v>10720256.36730686</v>
      </c>
      <c r="P106" s="416">
        <v>-90326.034741686657</v>
      </c>
      <c r="Q106" s="417">
        <v>-8.3553347435352202E-3</v>
      </c>
    </row>
    <row r="107" spans="1:17" x14ac:dyDescent="0.25">
      <c r="A107" s="430" t="s">
        <v>193</v>
      </c>
      <c r="B107" s="430" t="s">
        <v>169</v>
      </c>
      <c r="C107" s="255" t="s">
        <v>200</v>
      </c>
      <c r="D107" s="412">
        <v>280083911.84069097</v>
      </c>
      <c r="E107" s="412">
        <v>18513068.213310868</v>
      </c>
      <c r="F107" s="413">
        <v>7.0776497703557512E-2</v>
      </c>
      <c r="G107" s="422">
        <v>7.1815063153470682</v>
      </c>
      <c r="H107" s="422">
        <v>0.34287666129214056</v>
      </c>
      <c r="I107" s="423">
        <v>2.2834617112852875</v>
      </c>
      <c r="J107" s="423">
        <v>9.2766702786262201E-4</v>
      </c>
      <c r="K107" s="413">
        <v>4.0641979916861186E-4</v>
      </c>
      <c r="L107" s="414">
        <v>639560888.63522184</v>
      </c>
      <c r="M107" s="414">
        <v>42516533.07059145</v>
      </c>
      <c r="N107" s="413">
        <v>7.1211682472708704E-2</v>
      </c>
      <c r="O107" s="412">
        <v>131797048.28396508</v>
      </c>
      <c r="P107" s="412">
        <v>8599788.456856221</v>
      </c>
      <c r="Q107" s="413">
        <v>6.980503031418793E-2</v>
      </c>
    </row>
    <row r="108" spans="1:17" x14ac:dyDescent="0.25">
      <c r="A108" s="430" t="s">
        <v>193</v>
      </c>
      <c r="B108" s="430" t="s">
        <v>169</v>
      </c>
      <c r="C108" s="259" t="s">
        <v>201</v>
      </c>
      <c r="D108" s="416">
        <v>54890577.437175252</v>
      </c>
      <c r="E108" s="416">
        <v>-729540.86105164886</v>
      </c>
      <c r="F108" s="417">
        <v>-1.3116492437861386E-2</v>
      </c>
      <c r="G108" s="424">
        <v>1.4074247461322835</v>
      </c>
      <c r="H108" s="424">
        <v>-4.6733466157408143E-2</v>
      </c>
      <c r="I108" s="425">
        <v>2.1029716760750596</v>
      </c>
      <c r="J108" s="425">
        <v>-9.6546782414067778E-2</v>
      </c>
      <c r="K108" s="417">
        <v>-4.3894508837351055E-2</v>
      </c>
      <c r="L108" s="418">
        <v>115433329.63378429</v>
      </c>
      <c r="M108" s="418">
        <v>-6904147.2265146524</v>
      </c>
      <c r="N108" s="417">
        <v>-5.6435259281983702E-2</v>
      </c>
      <c r="O108" s="416">
        <v>28563096.186121963</v>
      </c>
      <c r="P108" s="416">
        <v>-849204.54696520045</v>
      </c>
      <c r="Q108" s="417">
        <v>-2.887242839897573E-2</v>
      </c>
    </row>
    <row r="109" spans="1:17" x14ac:dyDescent="0.25">
      <c r="A109" s="430" t="s">
        <v>193</v>
      </c>
      <c r="B109" s="430" t="s">
        <v>169</v>
      </c>
      <c r="C109" s="255" t="s">
        <v>202</v>
      </c>
      <c r="D109" s="412">
        <v>15200092.706551053</v>
      </c>
      <c r="E109" s="412">
        <v>-2339575.8185312264</v>
      </c>
      <c r="F109" s="413">
        <v>-0.13338768718380048</v>
      </c>
      <c r="G109" s="422">
        <v>0.38973877881299446</v>
      </c>
      <c r="H109" s="422">
        <v>-6.8826463530269333E-2</v>
      </c>
      <c r="I109" s="423">
        <v>2.274624592553685</v>
      </c>
      <c r="J109" s="423">
        <v>-4.5885431297850499E-2</v>
      </c>
      <c r="K109" s="413">
        <v>-1.9773856103276293E-2</v>
      </c>
      <c r="L109" s="414">
        <v>34574504.679416925</v>
      </c>
      <c r="M109" s="414">
        <v>-6126471.9480697811</v>
      </c>
      <c r="N109" s="413">
        <v>-0.15052395435475555</v>
      </c>
      <c r="O109" s="412">
        <v>8408169.2364162561</v>
      </c>
      <c r="P109" s="412">
        <v>-1082594.616920853</v>
      </c>
      <c r="Q109" s="413">
        <v>-0.11406822819010452</v>
      </c>
    </row>
    <row r="110" spans="1:17" x14ac:dyDescent="0.25">
      <c r="A110" s="430" t="s">
        <v>193</v>
      </c>
      <c r="B110" s="430" t="s">
        <v>169</v>
      </c>
      <c r="C110" s="259" t="s">
        <v>203</v>
      </c>
      <c r="D110" s="416">
        <v>39075614.042048477</v>
      </c>
      <c r="E110" s="416">
        <v>2840163.576544866</v>
      </c>
      <c r="F110" s="417">
        <v>7.8380799467326082E-2</v>
      </c>
      <c r="G110" s="424">
        <v>1.0019203429958186</v>
      </c>
      <c r="H110" s="424">
        <v>5.4563892081758492E-2</v>
      </c>
      <c r="I110" s="425">
        <v>2.0227915712170139</v>
      </c>
      <c r="J110" s="425">
        <v>-9.4467877533645606E-2</v>
      </c>
      <c r="K110" s="417">
        <v>-4.4617997850659577E-2</v>
      </c>
      <c r="L110" s="418">
        <v>79041822.724384844</v>
      </c>
      <c r="M110" s="418">
        <v>2321972.8465608358</v>
      </c>
      <c r="N110" s="417">
        <v>3.0265607274500228E-2</v>
      </c>
      <c r="O110" s="416">
        <v>19819280.04722489</v>
      </c>
      <c r="P110" s="416">
        <v>1239343.2350596674</v>
      </c>
      <c r="Q110" s="417">
        <v>6.6703307314167334E-2</v>
      </c>
    </row>
    <row r="111" spans="1:17" x14ac:dyDescent="0.25">
      <c r="A111" s="430" t="s">
        <v>193</v>
      </c>
      <c r="B111" s="430" t="s">
        <v>169</v>
      </c>
      <c r="C111" s="255" t="s">
        <v>204</v>
      </c>
      <c r="D111" s="412">
        <v>279911718.50045574</v>
      </c>
      <c r="E111" s="412">
        <v>-8809871.228346765</v>
      </c>
      <c r="F111" s="413">
        <v>-3.0513378776495091E-2</v>
      </c>
      <c r="G111" s="422">
        <v>7.1770911829239559</v>
      </c>
      <c r="H111" s="422">
        <v>-0.37138019065917849</v>
      </c>
      <c r="I111" s="423">
        <v>1.8995277612292967</v>
      </c>
      <c r="J111" s="423">
        <v>-2.8916846325660828E-2</v>
      </c>
      <c r="K111" s="413">
        <v>-1.4994906367740587E-2</v>
      </c>
      <c r="L111" s="414">
        <v>531700079.98501581</v>
      </c>
      <c r="M111" s="414">
        <v>-25083512.812188208</v>
      </c>
      <c r="N111" s="413">
        <v>-4.505073988651874E-2</v>
      </c>
      <c r="O111" s="412">
        <v>117523358.15868837</v>
      </c>
      <c r="P111" s="412">
        <v>-3858387.1588890702</v>
      </c>
      <c r="Q111" s="413">
        <v>-3.178721107357757E-2</v>
      </c>
    </row>
    <row r="112" spans="1:17" x14ac:dyDescent="0.25">
      <c r="A112" s="430" t="s">
        <v>193</v>
      </c>
      <c r="B112" s="430" t="s">
        <v>169</v>
      </c>
      <c r="C112" s="259" t="s">
        <v>205</v>
      </c>
      <c r="D112" s="416">
        <v>7276073.5128978929</v>
      </c>
      <c r="E112" s="416">
        <v>-576207.70450619888</v>
      </c>
      <c r="F112" s="417">
        <v>-7.3380930783409848E-2</v>
      </c>
      <c r="G112" s="424">
        <v>0.1865625467039565</v>
      </c>
      <c r="H112" s="424">
        <v>-1.8731141386963357E-2</v>
      </c>
      <c r="I112" s="425">
        <v>2.1373141128936681</v>
      </c>
      <c r="J112" s="425">
        <v>0.17765538132004499</v>
      </c>
      <c r="K112" s="417">
        <v>9.0656285432610076E-2</v>
      </c>
      <c r="L112" s="418">
        <v>15551254.605568474</v>
      </c>
      <c r="M112" s="418">
        <v>163463.1551109869</v>
      </c>
      <c r="N112" s="417">
        <v>1.0622912042788769E-2</v>
      </c>
      <c r="O112" s="416">
        <v>3681934.2055078601</v>
      </c>
      <c r="P112" s="416">
        <v>-219231.24196163565</v>
      </c>
      <c r="Q112" s="417">
        <v>-5.6196345659690165E-2</v>
      </c>
    </row>
    <row r="113" spans="1:17" x14ac:dyDescent="0.25">
      <c r="A113" s="430" t="s">
        <v>193</v>
      </c>
      <c r="B113" s="430" t="s">
        <v>169</v>
      </c>
      <c r="C113" s="255" t="s">
        <v>206</v>
      </c>
      <c r="D113" s="412">
        <v>1376117.1225396669</v>
      </c>
      <c r="E113" s="412">
        <v>-4739939.4920235053</v>
      </c>
      <c r="F113" s="413">
        <v>-0.77499928315527</v>
      </c>
      <c r="G113" s="422">
        <v>3.528440366755866E-2</v>
      </c>
      <c r="H113" s="422">
        <v>-0.12461662180687377</v>
      </c>
      <c r="I113" s="423">
        <v>2.0319514047197402</v>
      </c>
      <c r="J113" s="423">
        <v>-2.6455969150456227E-2</v>
      </c>
      <c r="K113" s="413">
        <v>-1.2852640097530347E-2</v>
      </c>
      <c r="L113" s="414">
        <v>2796203.1202033632</v>
      </c>
      <c r="M113" s="414">
        <v>-9793132.9142210595</v>
      </c>
      <c r="N113" s="413">
        <v>-0.77789113639056151</v>
      </c>
      <c r="O113" s="412">
        <v>688058.56126983347</v>
      </c>
      <c r="P113" s="412">
        <v>-2369969.7460117526</v>
      </c>
      <c r="Q113" s="413">
        <v>-0.77499928315527</v>
      </c>
    </row>
    <row r="114" spans="1:17" x14ac:dyDescent="0.25">
      <c r="A114" s="430" t="s">
        <v>193</v>
      </c>
      <c r="B114" s="430" t="s">
        <v>169</v>
      </c>
      <c r="C114" s="259" t="s">
        <v>207</v>
      </c>
      <c r="D114" s="416">
        <v>207884.18297819496</v>
      </c>
      <c r="E114" s="416">
        <v>-295205.74404361256</v>
      </c>
      <c r="F114" s="417">
        <v>-0.58678524094324835</v>
      </c>
      <c r="G114" s="424">
        <v>5.3302653590750759E-3</v>
      </c>
      <c r="H114" s="424">
        <v>-7.8227514140356835E-3</v>
      </c>
      <c r="I114" s="425">
        <v>4.2722101812502418</v>
      </c>
      <c r="J114" s="425">
        <v>1.3878105355101344</v>
      </c>
      <c r="K114" s="417">
        <v>0.48114363679102329</v>
      </c>
      <c r="L114" s="418">
        <v>888124.92304033274</v>
      </c>
      <c r="M114" s="418">
        <v>-562987.48423678544</v>
      </c>
      <c r="N114" s="417">
        <v>-0.38796958899495648</v>
      </c>
      <c r="O114" s="416">
        <v>110880.79420101643</v>
      </c>
      <c r="P114" s="416">
        <v>-206026.24644264177</v>
      </c>
      <c r="Q114" s="417">
        <v>-0.65011571224226972</v>
      </c>
    </row>
    <row r="115" spans="1:17" x14ac:dyDescent="0.25">
      <c r="A115" s="430" t="s">
        <v>193</v>
      </c>
      <c r="B115" s="430" t="s">
        <v>169</v>
      </c>
      <c r="C115" s="259" t="s">
        <v>208</v>
      </c>
      <c r="D115" s="412">
        <v>44242526.531128116</v>
      </c>
      <c r="E115" s="412">
        <v>1091546.2406548932</v>
      </c>
      <c r="F115" s="413">
        <v>2.5295977827319079E-2</v>
      </c>
      <c r="G115" s="422">
        <v>1.1344028352150675</v>
      </c>
      <c r="H115" s="422">
        <v>6.2435598015413429E-3</v>
      </c>
      <c r="I115" s="423">
        <v>2.1783384936930417</v>
      </c>
      <c r="J115" s="423">
        <v>-3.4571993568666137E-3</v>
      </c>
      <c r="K115" s="413">
        <v>-1.58456603791065E-3</v>
      </c>
      <c r="L115" s="414">
        <v>96375198.600992054</v>
      </c>
      <c r="M115" s="414">
        <v>2228575.6523560882</v>
      </c>
      <c r="N115" s="413">
        <v>2.3671328642047448E-2</v>
      </c>
      <c r="O115" s="412">
        <v>23433196.008410141</v>
      </c>
      <c r="P115" s="412">
        <v>1115212.1580407433</v>
      </c>
      <c r="Q115" s="413">
        <v>4.9969216104719279E-2</v>
      </c>
    </row>
    <row r="116" spans="1:17" x14ac:dyDescent="0.25">
      <c r="A116" s="430" t="s">
        <v>193</v>
      </c>
      <c r="B116" s="430" t="s">
        <v>169</v>
      </c>
      <c r="C116" s="255" t="s">
        <v>209</v>
      </c>
      <c r="D116" s="416">
        <v>1620168040.8497794</v>
      </c>
      <c r="E116" s="416">
        <v>35519970.975453138</v>
      </c>
      <c r="F116" s="417">
        <v>2.2415053317340124E-2</v>
      </c>
      <c r="G116" s="424">
        <v>41.542004111625637</v>
      </c>
      <c r="H116" s="424">
        <v>0.11222879109705985</v>
      </c>
      <c r="I116" s="425">
        <v>2.5579767126270849</v>
      </c>
      <c r="J116" s="425">
        <v>5.7107238261921545E-2</v>
      </c>
      <c r="K116" s="417">
        <v>2.2834953542074807E-2</v>
      </c>
      <c r="L116" s="418">
        <v>4144352119.0363832</v>
      </c>
      <c r="M116" s="418">
        <v>181354133.47600603</v>
      </c>
      <c r="N116" s="417">
        <v>4.5761853560559437E-2</v>
      </c>
      <c r="O116" s="416">
        <v>960042987.47856295</v>
      </c>
      <c r="P116" s="416">
        <v>23089270.204033852</v>
      </c>
      <c r="Q116" s="417">
        <v>2.4642914349277997E-2</v>
      </c>
    </row>
    <row r="117" spans="1:17" x14ac:dyDescent="0.25">
      <c r="A117" s="430" t="s">
        <v>193</v>
      </c>
      <c r="B117" s="430" t="s">
        <v>169</v>
      </c>
      <c r="C117" s="259" t="s">
        <v>210</v>
      </c>
      <c r="D117" s="412">
        <v>52043805.528787822</v>
      </c>
      <c r="E117" s="412">
        <v>-2027318.3269164115</v>
      </c>
      <c r="F117" s="413">
        <v>-3.7493548910257017E-2</v>
      </c>
      <c r="G117" s="422">
        <v>1.334431940854466</v>
      </c>
      <c r="H117" s="422">
        <v>-7.9228641111824594E-2</v>
      </c>
      <c r="I117" s="423">
        <v>2.400143379983942</v>
      </c>
      <c r="J117" s="423">
        <v>5.2293549032779829E-2</v>
      </c>
      <c r="K117" s="413">
        <v>2.2272953041291673E-2</v>
      </c>
      <c r="L117" s="414">
        <v>124912595.30909176</v>
      </c>
      <c r="M117" s="414">
        <v>-2038283.694862783</v>
      </c>
      <c r="N117" s="413">
        <v>-1.6055687923195002E-2</v>
      </c>
      <c r="O117" s="412">
        <v>28608970.202052504</v>
      </c>
      <c r="P117" s="412">
        <v>-677955.09487358481</v>
      </c>
      <c r="Q117" s="413">
        <v>-2.3148728929381399E-2</v>
      </c>
    </row>
    <row r="118" spans="1:17" x14ac:dyDescent="0.25">
      <c r="A118" s="430" t="s">
        <v>193</v>
      </c>
      <c r="B118" s="430" t="s">
        <v>169</v>
      </c>
      <c r="C118" s="255" t="s">
        <v>211</v>
      </c>
      <c r="D118" s="416">
        <v>64997.694935873529</v>
      </c>
      <c r="E118" s="416">
        <v>-2056829.579608127</v>
      </c>
      <c r="F118" s="417">
        <v>-0.96936711309366963</v>
      </c>
      <c r="G118" s="424">
        <v>1.6665768254853519E-3</v>
      </c>
      <c r="H118" s="424">
        <v>-5.3807461179873832E-2</v>
      </c>
      <c r="I118" s="425">
        <v>2.4005557719886963</v>
      </c>
      <c r="J118" s="425">
        <v>0.28025277740345</v>
      </c>
      <c r="K118" s="417">
        <v>0.13217581549389379</v>
      </c>
      <c r="L118" s="418">
        <v>156030.59174427166</v>
      </c>
      <c r="M118" s="418">
        <v>-4342886.1324640242</v>
      </c>
      <c r="N118" s="417">
        <v>-0.96531818628589316</v>
      </c>
      <c r="O118" s="416">
        <v>32498.847467936765</v>
      </c>
      <c r="P118" s="416">
        <v>-1028414.7898040635</v>
      </c>
      <c r="Q118" s="417">
        <v>-0.96936711309366963</v>
      </c>
    </row>
    <row r="119" spans="1:17" x14ac:dyDescent="0.25">
      <c r="A119" s="430" t="s">
        <v>193</v>
      </c>
      <c r="B119" s="430" t="s">
        <v>169</v>
      </c>
      <c r="C119" s="255" t="s">
        <v>212</v>
      </c>
      <c r="D119" s="412">
        <v>410737318.46835494</v>
      </c>
      <c r="E119" s="412">
        <v>34446820.780504942</v>
      </c>
      <c r="F119" s="413">
        <v>9.1543158788665827E-2</v>
      </c>
      <c r="G119" s="422">
        <v>10.531531879656763</v>
      </c>
      <c r="H119" s="422">
        <v>0.69361829440633471</v>
      </c>
      <c r="I119" s="423">
        <v>2.1890031914359791</v>
      </c>
      <c r="J119" s="423">
        <v>2.7510671887410965E-2</v>
      </c>
      <c r="K119" s="413">
        <v>1.2727627617770623E-2</v>
      </c>
      <c r="L119" s="414">
        <v>899105300.9690851</v>
      </c>
      <c r="M119" s="414">
        <v>85756205.039589524</v>
      </c>
      <c r="N119" s="413">
        <v>0.10543591364245301</v>
      </c>
      <c r="O119" s="412">
        <v>189176630.20843929</v>
      </c>
      <c r="P119" s="412">
        <v>16572121.049201965</v>
      </c>
      <c r="Q119" s="413">
        <v>9.6012098003263963E-2</v>
      </c>
    </row>
    <row r="120" spans="1:17" x14ac:dyDescent="0.25">
      <c r="A120" s="430" t="s">
        <v>193</v>
      </c>
      <c r="B120" s="430" t="s">
        <v>169</v>
      </c>
      <c r="C120" s="259" t="s">
        <v>213</v>
      </c>
      <c r="D120" s="416">
        <v>3961802.6764046098</v>
      </c>
      <c r="E120" s="416">
        <v>1814107.4181600953</v>
      </c>
      <c r="F120" s="417">
        <v>0.84467636234523913</v>
      </c>
      <c r="G120" s="424">
        <v>0.10158281050052485</v>
      </c>
      <c r="H120" s="424">
        <v>4.5432467911781182E-2</v>
      </c>
      <c r="I120" s="425">
        <v>1.9787924835684576</v>
      </c>
      <c r="J120" s="425">
        <v>-7.7779376727898253E-2</v>
      </c>
      <c r="K120" s="417">
        <v>-3.7819916838057924E-2</v>
      </c>
      <c r="L120" s="418">
        <v>7839585.3574508401</v>
      </c>
      <c r="M120" s="418">
        <v>3422695.7248532567</v>
      </c>
      <c r="N120" s="417">
        <v>0.77491085572821095</v>
      </c>
      <c r="O120" s="416">
        <v>1980901.3382023049</v>
      </c>
      <c r="P120" s="416">
        <v>907053.70908004767</v>
      </c>
      <c r="Q120" s="417">
        <v>0.84467636234523913</v>
      </c>
    </row>
    <row r="121" spans="1:17" x14ac:dyDescent="0.25">
      <c r="A121" s="430" t="s">
        <v>193</v>
      </c>
      <c r="B121" s="430" t="s">
        <v>169</v>
      </c>
      <c r="C121" s="255" t="s">
        <v>214</v>
      </c>
      <c r="D121" s="412">
        <v>872805878.22231996</v>
      </c>
      <c r="E121" s="412">
        <v>-17310268.823486567</v>
      </c>
      <c r="F121" s="413">
        <v>-1.9447202346499798E-2</v>
      </c>
      <c r="G121" s="422">
        <v>22.379225159104632</v>
      </c>
      <c r="H121" s="422">
        <v>-0.89238491151942512</v>
      </c>
      <c r="I121" s="423">
        <v>1.9384666558085204</v>
      </c>
      <c r="J121" s="423">
        <v>-9.4799591941558958E-3</v>
      </c>
      <c r="K121" s="413">
        <v>-4.8666421970413555E-3</v>
      </c>
      <c r="L121" s="414">
        <v>1691905091.9276392</v>
      </c>
      <c r="M121" s="414">
        <v>-41993643.669464111</v>
      </c>
      <c r="N121" s="413">
        <v>-2.4219201967987332E-2</v>
      </c>
      <c r="O121" s="412">
        <v>356872385.44429976</v>
      </c>
      <c r="P121" s="412">
        <v>-7732757.4805460572</v>
      </c>
      <c r="Q121" s="413">
        <v>-2.1208580379624462E-2</v>
      </c>
    </row>
    <row r="122" spans="1:17" x14ac:dyDescent="0.25">
      <c r="A122" s="430" t="s">
        <v>193</v>
      </c>
      <c r="B122" s="430" t="s">
        <v>169</v>
      </c>
      <c r="C122" s="259" t="s">
        <v>215</v>
      </c>
      <c r="D122" s="416">
        <v>23587525.500201967</v>
      </c>
      <c r="E122" s="416">
        <v>-2940490.8585621156</v>
      </c>
      <c r="F122" s="417">
        <v>-0.11084473180335111</v>
      </c>
      <c r="G122" s="424">
        <v>0.60479719177679891</v>
      </c>
      <c r="H122" s="424">
        <v>-8.8763592057093499E-2</v>
      </c>
      <c r="I122" s="425">
        <v>2.7025168022471133</v>
      </c>
      <c r="J122" s="425">
        <v>0.45446729783619455</v>
      </c>
      <c r="K122" s="417">
        <v>0.2021607161872904</v>
      </c>
      <c r="L122" s="418">
        <v>63745683.987728059</v>
      </c>
      <c r="M122" s="418">
        <v>4109389.9594037235</v>
      </c>
      <c r="N122" s="417">
        <v>6.8907534016985753E-2</v>
      </c>
      <c r="O122" s="416">
        <v>14296911.392842161</v>
      </c>
      <c r="P122" s="416">
        <v>454761.19959248044</v>
      </c>
      <c r="Q122" s="417">
        <v>3.2853364054253015E-2</v>
      </c>
    </row>
    <row r="123" spans="1:17" x14ac:dyDescent="0.25">
      <c r="A123" s="430" t="s">
        <v>194</v>
      </c>
      <c r="B123" s="430" t="s">
        <v>465</v>
      </c>
      <c r="C123" s="255" t="s">
        <v>198</v>
      </c>
      <c r="D123" s="412">
        <v>104558690.06782354</v>
      </c>
      <c r="E123" s="412">
        <v>-3424313.3733218312</v>
      </c>
      <c r="F123" s="413">
        <v>-3.1711595938227491E-2</v>
      </c>
      <c r="G123" s="422">
        <v>50.390640784174622</v>
      </c>
      <c r="H123" s="422">
        <v>-0.73401262674846635</v>
      </c>
      <c r="I123" s="423">
        <v>2.2312502545498547</v>
      </c>
      <c r="J123" s="423">
        <v>4.3044777885694163E-2</v>
      </c>
      <c r="K123" s="413">
        <v>1.9671268692423874E-2</v>
      </c>
      <c r="L123" s="414">
        <v>233296603.82923067</v>
      </c>
      <c r="M123" s="414">
        <v>-2992395.6873285472</v>
      </c>
      <c r="N123" s="413">
        <v>-1.2664134570170031E-2</v>
      </c>
      <c r="O123" s="412">
        <v>51877306.90228764</v>
      </c>
      <c r="P123" s="412">
        <v>-424045.91486234963</v>
      </c>
      <c r="Q123" s="413">
        <v>-8.1077427642235276E-3</v>
      </c>
    </row>
    <row r="124" spans="1:17" x14ac:dyDescent="0.25">
      <c r="A124" s="430" t="s">
        <v>194</v>
      </c>
      <c r="B124" s="430" t="s">
        <v>96</v>
      </c>
      <c r="C124" s="259" t="s">
        <v>31</v>
      </c>
      <c r="D124" s="416">
        <v>10076658.244744774</v>
      </c>
      <c r="E124" s="416">
        <v>2037373.6971447784</v>
      </c>
      <c r="F124" s="417">
        <v>0.25342724033235081</v>
      </c>
      <c r="G124" s="424">
        <v>4.8563086012884575</v>
      </c>
      <c r="H124" s="424">
        <v>1.0501018551327794</v>
      </c>
      <c r="I124" s="425">
        <v>2.650628207163483</v>
      </c>
      <c r="J124" s="425">
        <v>0.18343018184461934</v>
      </c>
      <c r="K124" s="417">
        <v>7.4347571602369697E-2</v>
      </c>
      <c r="L124" s="418">
        <v>26709474.577466968</v>
      </c>
      <c r="M124" s="418">
        <v>6874967.616651807</v>
      </c>
      <c r="N124" s="417">
        <v>0.34661651183132097</v>
      </c>
      <c r="O124" s="416">
        <v>5974339.021618058</v>
      </c>
      <c r="P124" s="416">
        <v>1376412.4077480109</v>
      </c>
      <c r="Q124" s="417">
        <v>0.2993550187590952</v>
      </c>
    </row>
    <row r="125" spans="1:17" x14ac:dyDescent="0.25">
      <c r="A125" s="430" t="s">
        <v>194</v>
      </c>
      <c r="B125" s="430" t="s">
        <v>96</v>
      </c>
      <c r="C125" s="255" t="s">
        <v>199</v>
      </c>
      <c r="D125" s="412">
        <v>1178638.7056968692</v>
      </c>
      <c r="E125" s="412">
        <v>74089.831824629568</v>
      </c>
      <c r="F125" s="413">
        <v>6.7077006348203794E-2</v>
      </c>
      <c r="G125" s="422">
        <v>0.56802891844350489</v>
      </c>
      <c r="H125" s="422">
        <v>4.5079226801322925E-2</v>
      </c>
      <c r="I125" s="423">
        <v>1.9332444762373653</v>
      </c>
      <c r="J125" s="423">
        <v>-0.18072672691093761</v>
      </c>
      <c r="K125" s="413">
        <v>-8.5491574644812676E-2</v>
      </c>
      <c r="L125" s="414">
        <v>2278596.76726803</v>
      </c>
      <c r="M125" s="414">
        <v>-56387.744567771442</v>
      </c>
      <c r="N125" s="413">
        <v>-2.4149087191776924E-2</v>
      </c>
      <c r="O125" s="412">
        <v>589653.47327491269</v>
      </c>
      <c r="P125" s="412">
        <v>24325.680163902929</v>
      </c>
      <c r="Q125" s="413">
        <v>4.3029337068390433E-2</v>
      </c>
    </row>
    <row r="126" spans="1:17" x14ac:dyDescent="0.25">
      <c r="A126" s="430" t="s">
        <v>194</v>
      </c>
      <c r="B126" s="430" t="s">
        <v>96</v>
      </c>
      <c r="C126" s="259" t="s">
        <v>200</v>
      </c>
      <c r="D126" s="416">
        <v>12365804.145132834</v>
      </c>
      <c r="E126" s="416">
        <v>710554.308825735</v>
      </c>
      <c r="F126" s="417">
        <v>6.0964313833264873E-2</v>
      </c>
      <c r="G126" s="424">
        <v>5.9595313816637301</v>
      </c>
      <c r="H126" s="424">
        <v>0.44134250647015083</v>
      </c>
      <c r="I126" s="425">
        <v>2.3623706992479443</v>
      </c>
      <c r="J126" s="425">
        <v>1.699644677514689E-2</v>
      </c>
      <c r="K126" s="417">
        <v>7.2467951574155098E-3</v>
      </c>
      <c r="L126" s="418">
        <v>29212613.385100581</v>
      </c>
      <c r="M126" s="418">
        <v>1876690.5128881223</v>
      </c>
      <c r="N126" s="417">
        <v>6.8652904884942356E-2</v>
      </c>
      <c r="O126" s="416">
        <v>6409816.4554396896</v>
      </c>
      <c r="P126" s="416">
        <v>476071.69662207365</v>
      </c>
      <c r="Q126" s="417">
        <v>8.0231239457111025E-2</v>
      </c>
    </row>
    <row r="127" spans="1:17" x14ac:dyDescent="0.25">
      <c r="A127" s="430" t="s">
        <v>194</v>
      </c>
      <c r="B127" s="430" t="s">
        <v>96</v>
      </c>
      <c r="C127" s="255" t="s">
        <v>201</v>
      </c>
      <c r="D127" s="412">
        <v>2962872.0736413691</v>
      </c>
      <c r="E127" s="412">
        <v>-1004947.4208743395</v>
      </c>
      <c r="F127" s="413">
        <v>-0.25327448042013267</v>
      </c>
      <c r="G127" s="422">
        <v>1.4279159604570266</v>
      </c>
      <c r="H127" s="422">
        <v>-0.45065186956987224</v>
      </c>
      <c r="I127" s="423">
        <v>2.1288165703260469</v>
      </c>
      <c r="J127" s="423">
        <v>9.5145951352862301E-2</v>
      </c>
      <c r="K127" s="413">
        <v>4.6785330163692976E-2</v>
      </c>
      <c r="L127" s="414">
        <v>6307411.1661240421</v>
      </c>
      <c r="M127" s="414">
        <v>-1761826.761261588</v>
      </c>
      <c r="N127" s="413">
        <v>-0.21833868044493343</v>
      </c>
      <c r="O127" s="412">
        <v>1548846.7529035604</v>
      </c>
      <c r="P127" s="412">
        <v>-493761.56284909416</v>
      </c>
      <c r="Q127" s="413">
        <v>-0.24173090799699123</v>
      </c>
    </row>
    <row r="128" spans="1:17" x14ac:dyDescent="0.25">
      <c r="A128" s="430" t="s">
        <v>194</v>
      </c>
      <c r="B128" s="430" t="s">
        <v>96</v>
      </c>
      <c r="C128" s="259" t="s">
        <v>202</v>
      </c>
      <c r="D128" s="416">
        <v>967542.2962957382</v>
      </c>
      <c r="E128" s="416">
        <v>122485.82947370096</v>
      </c>
      <c r="F128" s="417">
        <v>0.14494395851951464</v>
      </c>
      <c r="G128" s="424">
        <v>0.4662938705956271</v>
      </c>
      <c r="H128" s="424">
        <v>6.6201100417372261E-2</v>
      </c>
      <c r="I128" s="425">
        <v>2.1883185168965906</v>
      </c>
      <c r="J128" s="425">
        <v>-0.45235495483041754</v>
      </c>
      <c r="K128" s="417">
        <v>-0.17130287393487392</v>
      </c>
      <c r="L128" s="418">
        <v>2117290.7228646115</v>
      </c>
      <c r="M128" s="418">
        <v>-114227.47118369676</v>
      </c>
      <c r="N128" s="417">
        <v>-5.1188232069249238E-2</v>
      </c>
      <c r="O128" s="416">
        <v>525384.20137893269</v>
      </c>
      <c r="P128" s="416">
        <v>44236.03826593468</v>
      </c>
      <c r="Q128" s="417">
        <v>9.1938495576352877E-2</v>
      </c>
    </row>
    <row r="129" spans="1:17" x14ac:dyDescent="0.25">
      <c r="A129" s="430" t="s">
        <v>194</v>
      </c>
      <c r="B129" s="430" t="s">
        <v>96</v>
      </c>
      <c r="C129" s="255" t="s">
        <v>203</v>
      </c>
      <c r="D129" s="412">
        <v>1875000.5571681943</v>
      </c>
      <c r="E129" s="412">
        <v>-195184.40417615301</v>
      </c>
      <c r="F129" s="413">
        <v>-9.4283558146129681E-2</v>
      </c>
      <c r="G129" s="422">
        <v>0.9036310562527351</v>
      </c>
      <c r="H129" s="422">
        <v>-7.6499939111921544E-2</v>
      </c>
      <c r="I129" s="423">
        <v>1.9695965696807431</v>
      </c>
      <c r="J129" s="423">
        <v>-6.10384970940272E-2</v>
      </c>
      <c r="K129" s="413">
        <v>-3.0058821544421473E-2</v>
      </c>
      <c r="L129" s="414">
        <v>3692994.6655479576</v>
      </c>
      <c r="M129" s="414">
        <v>-510795.51166764647</v>
      </c>
      <c r="N129" s="413">
        <v>-0.12150832704166356</v>
      </c>
      <c r="O129" s="412">
        <v>960318.80538004369</v>
      </c>
      <c r="P129" s="412">
        <v>-118084.32809570374</v>
      </c>
      <c r="Q129" s="413">
        <v>-0.1094992442344933</v>
      </c>
    </row>
    <row r="130" spans="1:17" x14ac:dyDescent="0.25">
      <c r="A130" s="430" t="s">
        <v>194</v>
      </c>
      <c r="B130" s="430" t="s">
        <v>96</v>
      </c>
      <c r="C130" s="259" t="s">
        <v>204</v>
      </c>
      <c r="D130" s="416">
        <v>12340913.17761069</v>
      </c>
      <c r="E130" s="416">
        <v>-1289601.6129000392</v>
      </c>
      <c r="F130" s="417">
        <v>-9.461136521401467E-2</v>
      </c>
      <c r="G130" s="424">
        <v>5.9475355178826774</v>
      </c>
      <c r="H130" s="424">
        <v>-0.50584438701256929</v>
      </c>
      <c r="I130" s="425">
        <v>1.9983719894062586</v>
      </c>
      <c r="J130" s="425">
        <v>3.136872436240723E-2</v>
      </c>
      <c r="K130" s="417">
        <v>1.5947469391571097E-2</v>
      </c>
      <c r="L130" s="418">
        <v>24661735.217831787</v>
      </c>
      <c r="M130" s="418">
        <v>-2149531.8793313242</v>
      </c>
      <c r="N130" s="417">
        <v>-8.0172707673288796E-2</v>
      </c>
      <c r="O130" s="416">
        <v>5611545.4965740349</v>
      </c>
      <c r="P130" s="416">
        <v>-489273.30086544249</v>
      </c>
      <c r="Q130" s="417">
        <v>-8.0197972945990667E-2</v>
      </c>
    </row>
    <row r="131" spans="1:17" x14ac:dyDescent="0.25">
      <c r="A131" s="430" t="s">
        <v>194</v>
      </c>
      <c r="B131" s="430" t="s">
        <v>96</v>
      </c>
      <c r="C131" s="255" t="s">
        <v>205</v>
      </c>
      <c r="D131" s="412">
        <v>292826.49498155015</v>
      </c>
      <c r="E131" s="412">
        <v>-155309.1463216315</v>
      </c>
      <c r="F131" s="413">
        <v>-0.3465672711726106</v>
      </c>
      <c r="G131" s="422">
        <v>0.14112375270895888</v>
      </c>
      <c r="H131" s="422">
        <v>-7.1046483463385657E-2</v>
      </c>
      <c r="I131" s="423">
        <v>2.3454118422104306</v>
      </c>
      <c r="J131" s="423">
        <v>0.452283114887718</v>
      </c>
      <c r="K131" s="413">
        <v>0.2389077448142381</v>
      </c>
      <c r="L131" s="414">
        <v>686798.72904270096</v>
      </c>
      <c r="M131" s="414">
        <v>-161579.72724553896</v>
      </c>
      <c r="N131" s="413">
        <v>-0.19045713154064536</v>
      </c>
      <c r="O131" s="412">
        <v>153251.31926326107</v>
      </c>
      <c r="P131" s="412">
        <v>-70822.475260454899</v>
      </c>
      <c r="Q131" s="413">
        <v>-0.31606763928371395</v>
      </c>
    </row>
    <row r="132" spans="1:17" x14ac:dyDescent="0.25">
      <c r="A132" s="430" t="s">
        <v>194</v>
      </c>
      <c r="B132" s="430" t="s">
        <v>96</v>
      </c>
      <c r="C132" s="259" t="s">
        <v>206</v>
      </c>
      <c r="D132" s="416">
        <v>3008.3360481262207</v>
      </c>
      <c r="E132" s="416">
        <v>-323600.18860435486</v>
      </c>
      <c r="F132" s="417">
        <v>-0.99078916861913768</v>
      </c>
      <c r="G132" s="424">
        <v>1.4498267055648791E-3</v>
      </c>
      <c r="H132" s="424">
        <v>-0.15318328305982423</v>
      </c>
      <c r="I132" s="425">
        <v>2.2170865252433867</v>
      </c>
      <c r="J132" s="425">
        <v>0.22873399352485246</v>
      </c>
      <c r="K132" s="417">
        <v>0.11503694132506651</v>
      </c>
      <c r="L132" s="418">
        <v>6669.7413157045839</v>
      </c>
      <c r="M132" s="418">
        <v>-642743.14555791148</v>
      </c>
      <c r="N132" s="417">
        <v>-0.98972958275002243</v>
      </c>
      <c r="O132" s="416">
        <v>1504.1680240631104</v>
      </c>
      <c r="P132" s="416">
        <v>-161800.09430217743</v>
      </c>
      <c r="Q132" s="417">
        <v>-0.99078916861913768</v>
      </c>
    </row>
    <row r="133" spans="1:17" x14ac:dyDescent="0.25">
      <c r="A133" s="430" t="s">
        <v>194</v>
      </c>
      <c r="B133" s="430" t="s">
        <v>96</v>
      </c>
      <c r="C133" s="255" t="s">
        <v>207</v>
      </c>
      <c r="D133" s="412">
        <v>431.80461063981056</v>
      </c>
      <c r="E133" s="412">
        <v>-521.36740199923497</v>
      </c>
      <c r="F133" s="413">
        <v>-0.54698144205443677</v>
      </c>
      <c r="G133" s="422">
        <v>2.0810236824492389E-4</v>
      </c>
      <c r="H133" s="422">
        <v>-2.4317780765537996E-4</v>
      </c>
      <c r="I133" s="423">
        <v>2.3057618617222833</v>
      </c>
      <c r="J133" s="423">
        <v>0.19365431788319754</v>
      </c>
      <c r="K133" s="413">
        <v>9.16877165881433E-2</v>
      </c>
      <c r="L133" s="414">
        <v>995.63860292911534</v>
      </c>
      <c r="M133" s="414">
        <v>-1017.5631955420971</v>
      </c>
      <c r="N133" s="413">
        <v>-0.50544520490435452</v>
      </c>
      <c r="O133" s="412">
        <v>230.2957923412323</v>
      </c>
      <c r="P133" s="412">
        <v>-370.12752270698547</v>
      </c>
      <c r="Q133" s="413">
        <v>-0.61644428760608994</v>
      </c>
    </row>
    <row r="134" spans="1:17" x14ac:dyDescent="0.25">
      <c r="A134" s="430" t="s">
        <v>194</v>
      </c>
      <c r="B134" s="430" t="s">
        <v>96</v>
      </c>
      <c r="C134" s="255" t="s">
        <v>208</v>
      </c>
      <c r="D134" s="416">
        <v>5906731.7381832171</v>
      </c>
      <c r="E134" s="416">
        <v>205333.61803013645</v>
      </c>
      <c r="F134" s="417">
        <v>3.601460794402888E-2</v>
      </c>
      <c r="G134" s="424">
        <v>2.8466691485346907</v>
      </c>
      <c r="H134" s="424">
        <v>0.14733690585093528</v>
      </c>
      <c r="I134" s="425">
        <v>2.2854731656884284</v>
      </c>
      <c r="J134" s="425">
        <v>-5.4350060348801854E-2</v>
      </c>
      <c r="K134" s="417">
        <v>-2.3228276283439653E-2</v>
      </c>
      <c r="L134" s="418">
        <v>13499676.884537911</v>
      </c>
      <c r="M134" s="418">
        <v>159413.14211872965</v>
      </c>
      <c r="N134" s="417">
        <v>1.19497743970256E-2</v>
      </c>
      <c r="O134" s="416">
        <v>3283360.9628587351</v>
      </c>
      <c r="P134" s="416">
        <v>138093.70732927043</v>
      </c>
      <c r="Q134" s="417">
        <v>4.3905237968728403E-2</v>
      </c>
    </row>
    <row r="135" spans="1:17" x14ac:dyDescent="0.25">
      <c r="A135" s="430" t="s">
        <v>194</v>
      </c>
      <c r="B135" s="430" t="s">
        <v>96</v>
      </c>
      <c r="C135" s="259" t="s">
        <v>209</v>
      </c>
      <c r="D135" s="412">
        <v>99974688.03652595</v>
      </c>
      <c r="E135" s="412">
        <v>710380.42995405197</v>
      </c>
      <c r="F135" s="413">
        <v>7.1564537856809718E-3</v>
      </c>
      <c r="G135" s="422">
        <v>48.181443255368471</v>
      </c>
      <c r="H135" s="422">
        <v>1.1846644963184687</v>
      </c>
      <c r="I135" s="423">
        <v>3.0063001396324709</v>
      </c>
      <c r="J135" s="423">
        <v>2.0896620325787651E-3</v>
      </c>
      <c r="K135" s="413">
        <v>6.9557777264934745E-4</v>
      </c>
      <c r="L135" s="414">
        <v>300553918.6039207</v>
      </c>
      <c r="M135" s="414">
        <v>2343045.6405587196</v>
      </c>
      <c r="N135" s="413">
        <v>7.8570094285146507E-3</v>
      </c>
      <c r="O135" s="412">
        <v>72103601.118087262</v>
      </c>
      <c r="P135" s="412">
        <v>229266.47285725176</v>
      </c>
      <c r="Q135" s="413">
        <v>3.1898239335209928E-3</v>
      </c>
    </row>
    <row r="136" spans="1:17" x14ac:dyDescent="0.25">
      <c r="A136" s="430" t="s">
        <v>194</v>
      </c>
      <c r="B136" s="430" t="s">
        <v>96</v>
      </c>
      <c r="C136" s="255" t="s">
        <v>210</v>
      </c>
      <c r="D136" s="416">
        <v>4526638.7332237428</v>
      </c>
      <c r="E136" s="416">
        <v>-614416.08229560871</v>
      </c>
      <c r="F136" s="417">
        <v>-0.11951167695019804</v>
      </c>
      <c r="G136" s="424">
        <v>2.1815520662859136</v>
      </c>
      <c r="H136" s="424">
        <v>-0.2524851176607088</v>
      </c>
      <c r="I136" s="425">
        <v>2.1851751510067836</v>
      </c>
      <c r="J136" s="425">
        <v>-7.9164239604454956E-2</v>
      </c>
      <c r="K136" s="417">
        <v>-3.496129596680525E-2</v>
      </c>
      <c r="L136" s="418">
        <v>9891498.477425348</v>
      </c>
      <c r="M136" s="418">
        <v>-1749594.4506467134</v>
      </c>
      <c r="N136" s="417">
        <v>-0.15029468980765814</v>
      </c>
      <c r="O136" s="416">
        <v>2454085.8600236904</v>
      </c>
      <c r="P136" s="416">
        <v>-296790.04062196147</v>
      </c>
      <c r="Q136" s="417">
        <v>-0.10788928739108243</v>
      </c>
    </row>
    <row r="137" spans="1:17" x14ac:dyDescent="0.25">
      <c r="A137" s="430" t="s">
        <v>194</v>
      </c>
      <c r="B137" s="430" t="s">
        <v>96</v>
      </c>
      <c r="C137" s="259" t="s">
        <v>211</v>
      </c>
      <c r="D137" s="412">
        <v>1159.6758327484131</v>
      </c>
      <c r="E137" s="412">
        <v>-127812.43881201744</v>
      </c>
      <c r="F137" s="413">
        <v>-0.99100832117126592</v>
      </c>
      <c r="G137" s="422">
        <v>5.588900193394538E-4</v>
      </c>
      <c r="H137" s="422">
        <v>-6.0503077612272783E-2</v>
      </c>
      <c r="I137" s="423">
        <v>2.1747248492281197</v>
      </c>
      <c r="J137" s="423">
        <v>0.15299462936856711</v>
      </c>
      <c r="K137" s="413">
        <v>7.5675096442489487E-2</v>
      </c>
      <c r="L137" s="414">
        <v>2521.9758505272866</v>
      </c>
      <c r="M137" s="414">
        <v>-258224.84584598659</v>
      </c>
      <c r="N137" s="413">
        <v>-0.99032787500872155</v>
      </c>
      <c r="O137" s="412">
        <v>579.83791637420654</v>
      </c>
      <c r="P137" s="412">
        <v>-63906.21940600872</v>
      </c>
      <c r="Q137" s="413">
        <v>-0.99100832117126592</v>
      </c>
    </row>
    <row r="138" spans="1:17" x14ac:dyDescent="0.25">
      <c r="A138" s="430" t="s">
        <v>194</v>
      </c>
      <c r="B138" s="430" t="s">
        <v>96</v>
      </c>
      <c r="C138" s="259" t="s">
        <v>212</v>
      </c>
      <c r="D138" s="416">
        <v>19545775.284212492</v>
      </c>
      <c r="E138" s="416">
        <v>113345.1332247965</v>
      </c>
      <c r="F138" s="417">
        <v>5.8327822276533691E-3</v>
      </c>
      <c r="G138" s="424">
        <v>9.4198209690276791</v>
      </c>
      <c r="H138" s="424">
        <v>0.21951884052929849</v>
      </c>
      <c r="I138" s="425">
        <v>2.247782732095684</v>
      </c>
      <c r="J138" s="425">
        <v>7.2177615353559155E-3</v>
      </c>
      <c r="K138" s="417">
        <v>3.2214024722304183E-3</v>
      </c>
      <c r="L138" s="418">
        <v>43934656.169275448</v>
      </c>
      <c r="M138" s="418">
        <v>395033.88011206686</v>
      </c>
      <c r="N138" s="417">
        <v>9.0729744389718148E-3</v>
      </c>
      <c r="O138" s="416">
        <v>9289176.2193016484</v>
      </c>
      <c r="P138" s="416">
        <v>195753.13356775977</v>
      </c>
      <c r="Q138" s="417">
        <v>2.1526891658089107E-2</v>
      </c>
    </row>
    <row r="139" spans="1:17" x14ac:dyDescent="0.25">
      <c r="A139" s="430" t="s">
        <v>194</v>
      </c>
      <c r="B139" s="430" t="s">
        <v>96</v>
      </c>
      <c r="C139" s="255" t="s">
        <v>213</v>
      </c>
      <c r="D139" s="412">
        <v>113250.64256119728</v>
      </c>
      <c r="E139" s="412">
        <v>-38502.421238183975</v>
      </c>
      <c r="F139" s="413">
        <v>-0.25371758746884004</v>
      </c>
      <c r="G139" s="422">
        <v>5.4579609252721768E-2</v>
      </c>
      <c r="H139" s="422">
        <v>-1.7268019944012232E-2</v>
      </c>
      <c r="I139" s="423">
        <v>1.9037008515044842</v>
      </c>
      <c r="J139" s="423">
        <v>-8.4383214296547049E-2</v>
      </c>
      <c r="K139" s="413">
        <v>-4.2444490023387259E-2</v>
      </c>
      <c r="L139" s="414">
        <v>215595.34467718125</v>
      </c>
      <c r="M139" s="414">
        <v>-86102.503398855944</v>
      </c>
      <c r="N139" s="413">
        <v>-0.28539316388214825</v>
      </c>
      <c r="O139" s="412">
        <v>56625.32128059864</v>
      </c>
      <c r="P139" s="412">
        <v>-19251.210619091988</v>
      </c>
      <c r="Q139" s="413">
        <v>-0.25371758746884004</v>
      </c>
    </row>
    <row r="140" spans="1:17" x14ac:dyDescent="0.25">
      <c r="A140" s="430" t="s">
        <v>194</v>
      </c>
      <c r="B140" s="430" t="s">
        <v>96</v>
      </c>
      <c r="C140" s="259" t="s">
        <v>214</v>
      </c>
      <c r="D140" s="416">
        <v>34336735.306477055</v>
      </c>
      <c r="E140" s="416">
        <v>-3451356.0253043249</v>
      </c>
      <c r="F140" s="417">
        <v>-9.1334489350129971E-2</v>
      </c>
      <c r="G140" s="424">
        <v>16.548123292359715</v>
      </c>
      <c r="H140" s="424">
        <v>-1.3426836942285618</v>
      </c>
      <c r="I140" s="425">
        <v>2.1280144614392662</v>
      </c>
      <c r="J140" s="425">
        <v>3.4647803722657411E-2</v>
      </c>
      <c r="K140" s="417">
        <v>1.6551235109691847E-2</v>
      </c>
      <c r="L140" s="418">
        <v>73069069.290795401</v>
      </c>
      <c r="M140" s="418">
        <v>-6035261.1619057506</v>
      </c>
      <c r="N140" s="417">
        <v>-7.6294952847295941E-2</v>
      </c>
      <c r="O140" s="416">
        <v>15813193.407830767</v>
      </c>
      <c r="P140" s="416">
        <v>-1331271.4979993552</v>
      </c>
      <c r="Q140" s="417">
        <v>-7.7650221532819308E-2</v>
      </c>
    </row>
    <row r="141" spans="1:17" x14ac:dyDescent="0.25">
      <c r="A141" s="430" t="s">
        <v>194</v>
      </c>
      <c r="B141" s="430" t="s">
        <v>96</v>
      </c>
      <c r="C141" s="255" t="s">
        <v>215</v>
      </c>
      <c r="D141" s="412">
        <v>1027574.9250436518</v>
      </c>
      <c r="E141" s="412">
        <v>-491192.10479129874</v>
      </c>
      <c r="F141" s="413">
        <v>-0.32341504334912918</v>
      </c>
      <c r="G141" s="422">
        <v>0.49522578078504859</v>
      </c>
      <c r="H141" s="422">
        <v>-0.2238358820494088</v>
      </c>
      <c r="I141" s="423">
        <v>3.2274203669253114</v>
      </c>
      <c r="J141" s="423">
        <v>0.69283079488381061</v>
      </c>
      <c r="K141" s="413">
        <v>0.2733502901322859</v>
      </c>
      <c r="L141" s="414">
        <v>3316416.2416276322</v>
      </c>
      <c r="M141" s="414">
        <v>-533034.83455247665</v>
      </c>
      <c r="N141" s="413">
        <v>-0.13847034914947362</v>
      </c>
      <c r="O141" s="412">
        <v>754242.05633048259</v>
      </c>
      <c r="P141" s="412">
        <v>-127369.28386640851</v>
      </c>
      <c r="Q141" s="413">
        <v>-0.14447328211313956</v>
      </c>
    </row>
    <row r="142" spans="1:17" x14ac:dyDescent="0.25">
      <c r="A142" s="430" t="s">
        <v>194</v>
      </c>
      <c r="B142" s="430" t="s">
        <v>466</v>
      </c>
      <c r="C142" s="259" t="s">
        <v>198</v>
      </c>
      <c r="D142" s="416">
        <v>1296195840.9582062</v>
      </c>
      <c r="E142" s="416">
        <v>6349967.2724814415</v>
      </c>
      <c r="F142" s="417">
        <v>4.9230434442034988E-3</v>
      </c>
      <c r="G142" s="424">
        <v>55.528498191833989</v>
      </c>
      <c r="H142" s="424">
        <v>-0.21339744212412626</v>
      </c>
      <c r="I142" s="425">
        <v>2.2212207026690374</v>
      </c>
      <c r="J142" s="425">
        <v>2.8243863749643605E-2</v>
      </c>
      <c r="K142" s="417">
        <v>1.2879234859389115E-2</v>
      </c>
      <c r="L142" s="418">
        <v>2879137036.6498704</v>
      </c>
      <c r="M142" s="418">
        <v>50534909.881326199</v>
      </c>
      <c r="N142" s="417">
        <v>1.7865683336333472E-2</v>
      </c>
      <c r="O142" s="416">
        <v>625923460.05895042</v>
      </c>
      <c r="P142" s="416">
        <v>10639016.42719686</v>
      </c>
      <c r="Q142" s="417">
        <v>1.7291216342801428E-2</v>
      </c>
    </row>
    <row r="143" spans="1:17" x14ac:dyDescent="0.25">
      <c r="A143" s="430" t="s">
        <v>194</v>
      </c>
      <c r="B143" s="430" t="s">
        <v>168</v>
      </c>
      <c r="C143" s="255" t="s">
        <v>31</v>
      </c>
      <c r="D143" s="412">
        <v>103331909.26127453</v>
      </c>
      <c r="E143" s="412">
        <v>15052124.508825839</v>
      </c>
      <c r="F143" s="413">
        <v>0.17050477129089653</v>
      </c>
      <c r="G143" s="422">
        <v>4.4266966111631314</v>
      </c>
      <c r="H143" s="422">
        <v>0.61160315802217768</v>
      </c>
      <c r="I143" s="423">
        <v>2.6546136657903858</v>
      </c>
      <c r="J143" s="423">
        <v>0.18272954153935439</v>
      </c>
      <c r="K143" s="413">
        <v>7.3923182622777889E-2</v>
      </c>
      <c r="L143" s="414">
        <v>274306298.43719149</v>
      </c>
      <c r="M143" s="414">
        <v>56088900.015315294</v>
      </c>
      <c r="N143" s="413">
        <v>0.25703220925986625</v>
      </c>
      <c r="O143" s="412">
        <v>61161605.9221671</v>
      </c>
      <c r="P143" s="412">
        <v>10207777.089807399</v>
      </c>
      <c r="Q143" s="413">
        <v>0.20033385760648972</v>
      </c>
    </row>
    <row r="144" spans="1:17" x14ac:dyDescent="0.25">
      <c r="A144" s="430" t="s">
        <v>194</v>
      </c>
      <c r="B144" s="430" t="s">
        <v>168</v>
      </c>
      <c r="C144" s="259" t="s">
        <v>199</v>
      </c>
      <c r="D144" s="416">
        <v>8354993.4704174893</v>
      </c>
      <c r="E144" s="416">
        <v>71704.413204560988</v>
      </c>
      <c r="F144" s="417">
        <v>8.6565146657682033E-3</v>
      </c>
      <c r="G144" s="424">
        <v>0.35792449347152422</v>
      </c>
      <c r="H144" s="424">
        <v>-4.558927463454987E-5</v>
      </c>
      <c r="I144" s="425">
        <v>1.9948581305391981</v>
      </c>
      <c r="J144" s="425">
        <v>-0.26135051339494964</v>
      </c>
      <c r="K144" s="417">
        <v>-0.11583614578270258</v>
      </c>
      <c r="L144" s="418">
        <v>16667026.65506424</v>
      </c>
      <c r="M144" s="418">
        <v>-2021801.716024708</v>
      </c>
      <c r="N144" s="417">
        <v>-0.10818236841172847</v>
      </c>
      <c r="O144" s="416">
        <v>4198158.0961686559</v>
      </c>
      <c r="P144" s="416">
        <v>-153885.52070142049</v>
      </c>
      <c r="Q144" s="417">
        <v>-3.5359370045122074E-2</v>
      </c>
    </row>
    <row r="145" spans="1:17" x14ac:dyDescent="0.25">
      <c r="A145" s="430" t="s">
        <v>194</v>
      </c>
      <c r="B145" s="430" t="s">
        <v>168</v>
      </c>
      <c r="C145" s="255" t="s">
        <v>200</v>
      </c>
      <c r="D145" s="412">
        <v>157218930.56626639</v>
      </c>
      <c r="E145" s="412">
        <v>9631547.4823575914</v>
      </c>
      <c r="F145" s="413">
        <v>6.525996518877028E-2</v>
      </c>
      <c r="G145" s="422">
        <v>6.7351945021033952</v>
      </c>
      <c r="H145" s="422">
        <v>0.3570677254178829</v>
      </c>
      <c r="I145" s="423">
        <v>2.3794827943334425</v>
      </c>
      <c r="J145" s="423">
        <v>4.4441908854045753E-2</v>
      </c>
      <c r="K145" s="413">
        <v>1.9032604152848305E-2</v>
      </c>
      <c r="L145" s="414">
        <v>374099740.22593498</v>
      </c>
      <c r="M145" s="414">
        <v>29477166.544097662</v>
      </c>
      <c r="N145" s="413">
        <v>8.5534636426085053E-2</v>
      </c>
      <c r="O145" s="412">
        <v>79884925.64961262</v>
      </c>
      <c r="P145" s="412">
        <v>5778089.8434749842</v>
      </c>
      <c r="Q145" s="413">
        <v>7.7969728171775943E-2</v>
      </c>
    </row>
    <row r="146" spans="1:17" x14ac:dyDescent="0.25">
      <c r="A146" s="430" t="s">
        <v>194</v>
      </c>
      <c r="B146" s="430" t="s">
        <v>168</v>
      </c>
      <c r="C146" s="259" t="s">
        <v>201</v>
      </c>
      <c r="D146" s="416">
        <v>37119720.232259177</v>
      </c>
      <c r="E146" s="416">
        <v>-749440.51472046226</v>
      </c>
      <c r="F146" s="417">
        <v>-1.9790259407326212E-2</v>
      </c>
      <c r="G146" s="424">
        <v>1.5901935900941127</v>
      </c>
      <c r="H146" s="424">
        <v>-4.6357605028018556E-2</v>
      </c>
      <c r="I146" s="425">
        <v>2.1675425995428936</v>
      </c>
      <c r="J146" s="425">
        <v>-7.4141513013169735E-2</v>
      </c>
      <c r="K146" s="417">
        <v>-3.30740234977311E-2</v>
      </c>
      <c r="L146" s="418">
        <v>80458574.886536002</v>
      </c>
      <c r="M146" s="418">
        <v>-4432121.1157999635</v>
      </c>
      <c r="N146" s="417">
        <v>-5.2209739400393224E-2</v>
      </c>
      <c r="O146" s="416">
        <v>19459349.134941425</v>
      </c>
      <c r="P146" s="416">
        <v>-328583.46721410751</v>
      </c>
      <c r="Q146" s="417">
        <v>-1.6605244914686762E-2</v>
      </c>
    </row>
    <row r="147" spans="1:17" x14ac:dyDescent="0.25">
      <c r="A147" s="430" t="s">
        <v>194</v>
      </c>
      <c r="B147" s="430" t="s">
        <v>168</v>
      </c>
      <c r="C147" s="255" t="s">
        <v>202</v>
      </c>
      <c r="D147" s="412">
        <v>11411333.876039889</v>
      </c>
      <c r="E147" s="412">
        <v>949990.94426558353</v>
      </c>
      <c r="F147" s="413">
        <v>9.0809655171533457E-2</v>
      </c>
      <c r="G147" s="422">
        <v>0.48885686289015501</v>
      </c>
      <c r="H147" s="422">
        <v>3.6760145142239409E-2</v>
      </c>
      <c r="I147" s="423">
        <v>2.3192230729838212</v>
      </c>
      <c r="J147" s="423">
        <v>-0.19283912132127146</v>
      </c>
      <c r="K147" s="413">
        <v>-7.6765265509127337E-2</v>
      </c>
      <c r="L147" s="414">
        <v>26465428.818833608</v>
      </c>
      <c r="M147" s="414">
        <v>185884.73826257512</v>
      </c>
      <c r="N147" s="413">
        <v>7.0733623723709593E-3</v>
      </c>
      <c r="O147" s="412">
        <v>6258316.0653968984</v>
      </c>
      <c r="P147" s="412">
        <v>586120.5607643621</v>
      </c>
      <c r="Q147" s="413">
        <v>0.10333222123350153</v>
      </c>
    </row>
    <row r="148" spans="1:17" x14ac:dyDescent="0.25">
      <c r="A148" s="430" t="s">
        <v>194</v>
      </c>
      <c r="B148" s="430" t="s">
        <v>168</v>
      </c>
      <c r="C148" s="259" t="s">
        <v>203</v>
      </c>
      <c r="D148" s="416">
        <v>26496661.570508648</v>
      </c>
      <c r="E148" s="416">
        <v>-1198794.0532187</v>
      </c>
      <c r="F148" s="417">
        <v>-4.3284864835069367E-2</v>
      </c>
      <c r="G148" s="424">
        <v>1.135106114072979</v>
      </c>
      <c r="H148" s="424">
        <v>-6.1778900181739038E-2</v>
      </c>
      <c r="I148" s="425">
        <v>2.0539746689170255</v>
      </c>
      <c r="J148" s="425">
        <v>-9.9135838807225873E-2</v>
      </c>
      <c r="K148" s="417">
        <v>-4.6043079745130382E-2</v>
      </c>
      <c r="L148" s="418">
        <v>54423471.676691972</v>
      </c>
      <c r="M148" s="418">
        <v>-5207904.8429660946</v>
      </c>
      <c r="N148" s="417">
        <v>-8.733497609684153E-2</v>
      </c>
      <c r="O148" s="416">
        <v>13560490.558203168</v>
      </c>
      <c r="P148" s="416">
        <v>-774473.93022563495</v>
      </c>
      <c r="Q148" s="417">
        <v>-5.4026916554330569E-2</v>
      </c>
    </row>
    <row r="149" spans="1:17" x14ac:dyDescent="0.25">
      <c r="A149" s="430" t="s">
        <v>194</v>
      </c>
      <c r="B149" s="430" t="s">
        <v>168</v>
      </c>
      <c r="C149" s="255" t="s">
        <v>204</v>
      </c>
      <c r="D149" s="412">
        <v>167232159.20437393</v>
      </c>
      <c r="E149" s="412">
        <v>-10124739.842160732</v>
      </c>
      <c r="F149" s="413">
        <v>-5.7086811376332286E-2</v>
      </c>
      <c r="G149" s="422">
        <v>7.1641571100334902</v>
      </c>
      <c r="H149" s="422">
        <v>-0.50048713801500799</v>
      </c>
      <c r="I149" s="423">
        <v>1.9921413353441189</v>
      </c>
      <c r="J149" s="423">
        <v>-2.2087015080755279E-2</v>
      </c>
      <c r="K149" s="413">
        <v>-1.0965497072909496E-2</v>
      </c>
      <c r="L149" s="414">
        <v>333150096.94988173</v>
      </c>
      <c r="M149" s="414">
        <v>-24087197.253090739</v>
      </c>
      <c r="N149" s="413">
        <v>-6.7426323186193016E-2</v>
      </c>
      <c r="O149" s="412">
        <v>74650001.337310269</v>
      </c>
      <c r="P149" s="412">
        <v>-4538043.6126714498</v>
      </c>
      <c r="Q149" s="413">
        <v>-5.7307180844505715E-2</v>
      </c>
    </row>
    <row r="150" spans="1:17" x14ac:dyDescent="0.25">
      <c r="A150" s="430" t="s">
        <v>194</v>
      </c>
      <c r="B150" s="430" t="s">
        <v>168</v>
      </c>
      <c r="C150" s="259" t="s">
        <v>205</v>
      </c>
      <c r="D150" s="416">
        <v>4106763.5506418515</v>
      </c>
      <c r="E150" s="416">
        <v>-756659.98147890996</v>
      </c>
      <c r="F150" s="417">
        <v>-0.15558175768190977</v>
      </c>
      <c r="G150" s="424">
        <v>0.17593206612013707</v>
      </c>
      <c r="H150" s="424">
        <v>-3.4245329863272472E-2</v>
      </c>
      <c r="I150" s="425">
        <v>2.0849223899845506</v>
      </c>
      <c r="J150" s="425">
        <v>0.17809255865934204</v>
      </c>
      <c r="K150" s="417">
        <v>9.3397195561793406E-2</v>
      </c>
      <c r="L150" s="418">
        <v>8562283.2771056481</v>
      </c>
      <c r="M150" s="418">
        <v>-711437.79631123319</v>
      </c>
      <c r="N150" s="417">
        <v>-7.6715461968181187E-2</v>
      </c>
      <c r="O150" s="416">
        <v>2075775.1473910662</v>
      </c>
      <c r="P150" s="416">
        <v>-356064.7604704129</v>
      </c>
      <c r="Q150" s="417">
        <v>-0.14641784573044964</v>
      </c>
    </row>
    <row r="151" spans="1:17" x14ac:dyDescent="0.25">
      <c r="A151" s="430" t="s">
        <v>194</v>
      </c>
      <c r="B151" s="430" t="s">
        <v>168</v>
      </c>
      <c r="C151" s="255" t="s">
        <v>206</v>
      </c>
      <c r="D151" s="412">
        <v>1637458.54396644</v>
      </c>
      <c r="E151" s="412">
        <v>-2654240.5487116831</v>
      </c>
      <c r="F151" s="413">
        <v>-0.61845914436078819</v>
      </c>
      <c r="G151" s="422">
        <v>7.0148052419785029E-2</v>
      </c>
      <c r="H151" s="422">
        <v>-0.11532173726355605</v>
      </c>
      <c r="I151" s="423">
        <v>2.0314200729154135</v>
      </c>
      <c r="J151" s="423">
        <v>-4.577529267235958E-2</v>
      </c>
      <c r="K151" s="413">
        <v>-2.2037066628736092E-2</v>
      </c>
      <c r="L151" s="414">
        <v>3326366.1547802724</v>
      </c>
      <c r="M151" s="414">
        <v>-5588331.3110279758</v>
      </c>
      <c r="N151" s="413">
        <v>-0.62686718561809451</v>
      </c>
      <c r="O151" s="412">
        <v>818729.27198322001</v>
      </c>
      <c r="P151" s="412">
        <v>-1327120.2743558416</v>
      </c>
      <c r="Q151" s="413">
        <v>-0.61845914436078819</v>
      </c>
    </row>
    <row r="152" spans="1:17" x14ac:dyDescent="0.25">
      <c r="A152" s="430" t="s">
        <v>194</v>
      </c>
      <c r="B152" s="430" t="s">
        <v>168</v>
      </c>
      <c r="C152" s="259" t="s">
        <v>207</v>
      </c>
      <c r="D152" s="416">
        <v>3822.2851115673789</v>
      </c>
      <c r="E152" s="416">
        <v>-354195.24912494572</v>
      </c>
      <c r="F152" s="417">
        <v>-0.98932374885012675</v>
      </c>
      <c r="G152" s="424">
        <v>1.637451264690385E-4</v>
      </c>
      <c r="H152" s="424">
        <v>-1.5308317416564087E-2</v>
      </c>
      <c r="I152" s="425">
        <v>2.4067276688587476</v>
      </c>
      <c r="J152" s="425">
        <v>-0.50566757963534847</v>
      </c>
      <c r="K152" s="417">
        <v>-0.17362601449676604</v>
      </c>
      <c r="L152" s="418">
        <v>9199.199336276055</v>
      </c>
      <c r="M152" s="418">
        <v>-1033489.366251717</v>
      </c>
      <c r="N152" s="417">
        <v>-0.99117742378704576</v>
      </c>
      <c r="O152" s="416">
        <v>2078.0238913297653</v>
      </c>
      <c r="P152" s="416">
        <v>-223444.83232064699</v>
      </c>
      <c r="Q152" s="417">
        <v>-0.99078575038364824</v>
      </c>
    </row>
    <row r="153" spans="1:17" x14ac:dyDescent="0.25">
      <c r="A153" s="430" t="s">
        <v>194</v>
      </c>
      <c r="B153" s="430" t="s">
        <v>168</v>
      </c>
      <c r="C153" s="259" t="s">
        <v>208</v>
      </c>
      <c r="D153" s="412">
        <v>32901965.225770041</v>
      </c>
      <c r="E153" s="412">
        <v>854830.40525532514</v>
      </c>
      <c r="F153" s="413">
        <v>2.6674160109568121E-2</v>
      </c>
      <c r="G153" s="422">
        <v>1.4095066955286313</v>
      </c>
      <c r="H153" s="422">
        <v>2.4559795300944876E-2</v>
      </c>
      <c r="I153" s="423">
        <v>2.2056709000046602</v>
      </c>
      <c r="J153" s="423">
        <v>5.4463081517059919E-3</v>
      </c>
      <c r="K153" s="413">
        <v>2.4753419136722297E-3</v>
      </c>
      <c r="L153" s="414">
        <v>72570907.251446232</v>
      </c>
      <c r="M153" s="414">
        <v>2060013.12092264</v>
      </c>
      <c r="N153" s="413">
        <v>2.92155296897714E-2</v>
      </c>
      <c r="O153" s="412">
        <v>17538699.691937592</v>
      </c>
      <c r="P153" s="412">
        <v>1014089.0194266792</v>
      </c>
      <c r="Q153" s="413">
        <v>6.1368406162430243E-2</v>
      </c>
    </row>
    <row r="154" spans="1:17" x14ac:dyDescent="0.25">
      <c r="A154" s="430" t="s">
        <v>194</v>
      </c>
      <c r="B154" s="430" t="s">
        <v>168</v>
      </c>
      <c r="C154" s="255" t="s">
        <v>209</v>
      </c>
      <c r="D154" s="416">
        <v>1000973827.4406471</v>
      </c>
      <c r="E154" s="416">
        <v>14727596.264835238</v>
      </c>
      <c r="F154" s="417">
        <v>1.4932981033830528E-2</v>
      </c>
      <c r="G154" s="424">
        <v>42.881308218071425</v>
      </c>
      <c r="H154" s="424">
        <v>0.25975504715238884</v>
      </c>
      <c r="I154" s="425">
        <v>2.809927411907768</v>
      </c>
      <c r="J154" s="425">
        <v>5.8215630236901017E-2</v>
      </c>
      <c r="K154" s="417">
        <v>2.1156151100080657E-2</v>
      </c>
      <c r="L154" s="418">
        <v>2812663796.3277102</v>
      </c>
      <c r="M154" s="418">
        <v>98798422.372739315</v>
      </c>
      <c r="N154" s="417">
        <v>3.6405056537037565E-2</v>
      </c>
      <c r="O154" s="416">
        <v>660453124.3291477</v>
      </c>
      <c r="P154" s="416">
        <v>8827283.6944154501</v>
      </c>
      <c r="Q154" s="417">
        <v>1.3546552552024358E-2</v>
      </c>
    </row>
    <row r="155" spans="1:17" x14ac:dyDescent="0.25">
      <c r="A155" s="430" t="s">
        <v>194</v>
      </c>
      <c r="B155" s="430" t="s">
        <v>168</v>
      </c>
      <c r="C155" s="259" t="s">
        <v>210</v>
      </c>
      <c r="D155" s="412">
        <v>29748303.233506016</v>
      </c>
      <c r="E155" s="412">
        <v>-3837604.9341967031</v>
      </c>
      <c r="F155" s="413">
        <v>-0.11426235417052281</v>
      </c>
      <c r="G155" s="422">
        <v>1.2744051092547291</v>
      </c>
      <c r="H155" s="422">
        <v>-0.17704132015947249</v>
      </c>
      <c r="I155" s="423">
        <v>2.3526507627748052</v>
      </c>
      <c r="J155" s="423">
        <v>1.8517476239307218E-2</v>
      </c>
      <c r="K155" s="413">
        <v>7.9333414017638618E-3</v>
      </c>
      <c r="L155" s="414">
        <v>69987368.293564141</v>
      </c>
      <c r="M155" s="414">
        <v>-8406617.9191952348</v>
      </c>
      <c r="N155" s="413">
        <v>-0.1072354950337629</v>
      </c>
      <c r="O155" s="412">
        <v>16467214.55266978</v>
      </c>
      <c r="P155" s="412">
        <v>-1704230.4114236515</v>
      </c>
      <c r="Q155" s="413">
        <v>-9.3786180173959274E-2</v>
      </c>
    </row>
    <row r="156" spans="1:17" x14ac:dyDescent="0.25">
      <c r="A156" s="430" t="s">
        <v>194</v>
      </c>
      <c r="B156" s="430" t="s">
        <v>168</v>
      </c>
      <c r="C156" s="255" t="s">
        <v>211</v>
      </c>
      <c r="D156" s="416">
        <v>179935.98323519566</v>
      </c>
      <c r="E156" s="416">
        <v>-2202038.3094350542</v>
      </c>
      <c r="F156" s="417">
        <v>-0.92445930932634746</v>
      </c>
      <c r="G156" s="424">
        <v>7.708383721039571E-3</v>
      </c>
      <c r="H156" s="424">
        <v>-9.5230862845986725E-2</v>
      </c>
      <c r="I156" s="425">
        <v>2.1439254497853004</v>
      </c>
      <c r="J156" s="425">
        <v>4.0402801287192425E-2</v>
      </c>
      <c r="K156" s="417">
        <v>1.9207210017938042E-2</v>
      </c>
      <c r="L156" s="418">
        <v>385769.33379007713</v>
      </c>
      <c r="M156" s="418">
        <v>-4624767.5389820542</v>
      </c>
      <c r="N156" s="417">
        <v>-0.92300838341567859</v>
      </c>
      <c r="O156" s="416">
        <v>89967.991617597829</v>
      </c>
      <c r="P156" s="416">
        <v>-1101019.1547175271</v>
      </c>
      <c r="Q156" s="417">
        <v>-0.92445930932634746</v>
      </c>
    </row>
    <row r="157" spans="1:17" x14ac:dyDescent="0.25">
      <c r="A157" s="430" t="s">
        <v>194</v>
      </c>
      <c r="B157" s="430" t="s">
        <v>168</v>
      </c>
      <c r="C157" s="255" t="s">
        <v>212</v>
      </c>
      <c r="D157" s="412">
        <v>262642206.36174738</v>
      </c>
      <c r="E157" s="412">
        <v>15740504.709297359</v>
      </c>
      <c r="F157" s="413">
        <v>6.3752111078822796E-2</v>
      </c>
      <c r="G157" s="422">
        <v>11.251484397817801</v>
      </c>
      <c r="H157" s="422">
        <v>0.5813964701567027</v>
      </c>
      <c r="I157" s="423">
        <v>2.2708789556308249</v>
      </c>
      <c r="J157" s="423">
        <v>2.9066382620374309E-2</v>
      </c>
      <c r="K157" s="413">
        <v>1.2965572131367831E-2</v>
      </c>
      <c r="L157" s="414">
        <v>596428659.28734052</v>
      </c>
      <c r="M157" s="414">
        <v>42921320.225202918</v>
      </c>
      <c r="N157" s="413">
        <v>7.754426580491014E-2</v>
      </c>
      <c r="O157" s="412">
        <v>124032772.37960805</v>
      </c>
      <c r="P157" s="412">
        <v>9557773.5318349153</v>
      </c>
      <c r="Q157" s="413">
        <v>8.3492235230722092E-2</v>
      </c>
    </row>
    <row r="158" spans="1:17" x14ac:dyDescent="0.25">
      <c r="A158" s="430" t="s">
        <v>194</v>
      </c>
      <c r="B158" s="430" t="s">
        <v>168</v>
      </c>
      <c r="C158" s="259" t="s">
        <v>213</v>
      </c>
      <c r="D158" s="416">
        <v>1958881.1056846522</v>
      </c>
      <c r="E158" s="416">
        <v>-179081.84185920726</v>
      </c>
      <c r="F158" s="417">
        <v>-8.3762836986927464E-2</v>
      </c>
      <c r="G158" s="424">
        <v>8.3917663132306891E-2</v>
      </c>
      <c r="H158" s="424">
        <v>-8.4764049672561848E-3</v>
      </c>
      <c r="I158" s="425">
        <v>2.0040277087627247</v>
      </c>
      <c r="J158" s="425">
        <v>-5.7409704969757058E-2</v>
      </c>
      <c r="K158" s="417">
        <v>-2.7849356273111317E-2</v>
      </c>
      <c r="L158" s="418">
        <v>3925652.0139638064</v>
      </c>
      <c r="M158" s="418">
        <v>-481624.7952768812</v>
      </c>
      <c r="N158" s="417">
        <v>-0.10927945217034335</v>
      </c>
      <c r="O158" s="416">
        <v>979440.55284232611</v>
      </c>
      <c r="P158" s="416">
        <v>-89540.920929603628</v>
      </c>
      <c r="Q158" s="417">
        <v>-8.3762836986927464E-2</v>
      </c>
    </row>
    <row r="159" spans="1:17" x14ac:dyDescent="0.25">
      <c r="A159" s="430" t="s">
        <v>194</v>
      </c>
      <c r="B159" s="430" t="s">
        <v>168</v>
      </c>
      <c r="C159" s="255" t="s">
        <v>214</v>
      </c>
      <c r="D159" s="412">
        <v>474099624.62399393</v>
      </c>
      <c r="E159" s="412">
        <v>-17609096.238890946</v>
      </c>
      <c r="F159" s="413">
        <v>-3.581204784814325E-2</v>
      </c>
      <c r="G159" s="422">
        <v>20.310233466897433</v>
      </c>
      <c r="H159" s="422">
        <v>-0.93941872784549929</v>
      </c>
      <c r="I159" s="423">
        <v>2.1125962228568369</v>
      </c>
      <c r="J159" s="423">
        <v>-8.2670029989313498E-3</v>
      </c>
      <c r="K159" s="413">
        <v>-3.8979425444069429E-3</v>
      </c>
      <c r="L159" s="414">
        <v>1001581076.2384938</v>
      </c>
      <c r="M159" s="414">
        <v>-41265867.672177792</v>
      </c>
      <c r="N159" s="413">
        <v>-3.9570397087640652E-2</v>
      </c>
      <c r="O159" s="412">
        <v>214847194.7705878</v>
      </c>
      <c r="P159" s="412">
        <v>-8563254.8806358278</v>
      </c>
      <c r="Q159" s="413">
        <v>-3.8329697173987702E-2</v>
      </c>
    </row>
    <row r="160" spans="1:17" x14ac:dyDescent="0.25">
      <c r="A160" s="430" t="s">
        <v>194</v>
      </c>
      <c r="B160" s="430" t="s">
        <v>168</v>
      </c>
      <c r="C160" s="259" t="s">
        <v>215</v>
      </c>
      <c r="D160" s="416">
        <v>14870892.095665414</v>
      </c>
      <c r="E160" s="416">
        <v>2965715.8083498962</v>
      </c>
      <c r="F160" s="417">
        <v>0.24911145679629676</v>
      </c>
      <c r="G160" s="424">
        <v>0.63706291808086479</v>
      </c>
      <c r="H160" s="424">
        <v>0.12256959166882331</v>
      </c>
      <c r="I160" s="425">
        <v>2.9082110581017395</v>
      </c>
      <c r="J160" s="425">
        <v>0.38686852077170952</v>
      </c>
      <c r="K160" s="417">
        <v>0.15343750999472808</v>
      </c>
      <c r="L160" s="418">
        <v>43247692.83645191</v>
      </c>
      <c r="M160" s="418">
        <v>13230665.448830497</v>
      </c>
      <c r="N160" s="417">
        <v>0.44077200843300796</v>
      </c>
      <c r="O160" s="416">
        <v>9358090.0475630239</v>
      </c>
      <c r="P160" s="416">
        <v>2326244.680340643</v>
      </c>
      <c r="Q160" s="417">
        <v>0.33081567623542935</v>
      </c>
    </row>
    <row r="161" spans="1:17" x14ac:dyDescent="0.25">
      <c r="A161" s="430" t="s">
        <v>194</v>
      </c>
      <c r="B161" s="430" t="s">
        <v>468</v>
      </c>
      <c r="C161" s="255" t="s">
        <v>198</v>
      </c>
      <c r="D161" s="412">
        <v>1190182764.7086689</v>
      </c>
      <c r="E161" s="412">
        <v>4442448.7162716389</v>
      </c>
      <c r="F161" s="413">
        <v>3.7465612464678334E-3</v>
      </c>
      <c r="G161" s="422">
        <v>55.804935277606496</v>
      </c>
      <c r="H161" s="422">
        <v>-0.26773343045590536</v>
      </c>
      <c r="I161" s="423">
        <v>2.2237358919685355</v>
      </c>
      <c r="J161" s="423">
        <v>2.2471878742074125E-2</v>
      </c>
      <c r="K161" s="413">
        <v>1.0208624956865756E-2</v>
      </c>
      <c r="L161" s="414">
        <v>2646652131.8850093</v>
      </c>
      <c r="M161" s="414">
        <v>36524645.25917244</v>
      </c>
      <c r="N161" s="413">
        <v>1.3993433441976648E-2</v>
      </c>
      <c r="O161" s="412">
        <v>574931111.60981524</v>
      </c>
      <c r="P161" s="412">
        <v>8594407.9620615244</v>
      </c>
      <c r="Q161" s="413">
        <v>1.5175438757024332E-2</v>
      </c>
    </row>
    <row r="162" spans="1:17" x14ac:dyDescent="0.25">
      <c r="A162" s="430" t="s">
        <v>194</v>
      </c>
      <c r="B162" s="430" t="s">
        <v>169</v>
      </c>
      <c r="C162" s="259" t="s">
        <v>31</v>
      </c>
      <c r="D162" s="416">
        <v>95509695.04865399</v>
      </c>
      <c r="E162" s="416">
        <v>14486242.298793375</v>
      </c>
      <c r="F162" s="417">
        <v>0.17879073042611476</v>
      </c>
      <c r="G162" s="424">
        <v>4.4782301581040933</v>
      </c>
      <c r="H162" s="424">
        <v>0.64669878285193283</v>
      </c>
      <c r="I162" s="425">
        <v>2.6708781935418662</v>
      </c>
      <c r="J162" s="425">
        <v>0.17866480655466166</v>
      </c>
      <c r="K162" s="417">
        <v>7.1689209073163104E-2</v>
      </c>
      <c r="L162" s="418">
        <v>255094761.77728349</v>
      </c>
      <c r="M162" s="418">
        <v>53167028.174155623</v>
      </c>
      <c r="N162" s="417">
        <v>0.26329730555313907</v>
      </c>
      <c r="O162" s="416">
        <v>56663671.937362194</v>
      </c>
      <c r="P162" s="416">
        <v>9708604.4454503879</v>
      </c>
      <c r="Q162" s="417">
        <v>0.20676372038274107</v>
      </c>
    </row>
    <row r="163" spans="1:17" x14ac:dyDescent="0.25">
      <c r="A163" s="430" t="s">
        <v>194</v>
      </c>
      <c r="B163" s="430" t="s">
        <v>169</v>
      </c>
      <c r="C163" s="255" t="s">
        <v>199</v>
      </c>
      <c r="D163" s="412">
        <v>7189629.1805893015</v>
      </c>
      <c r="E163" s="412">
        <v>-232977.90700997505</v>
      </c>
      <c r="F163" s="413">
        <v>-3.1387611422838767E-2</v>
      </c>
      <c r="G163" s="422">
        <v>0.3371051934120271</v>
      </c>
      <c r="H163" s="422">
        <v>-1.3903693238444814E-2</v>
      </c>
      <c r="I163" s="423">
        <v>1.9934041485630443</v>
      </c>
      <c r="J163" s="423">
        <v>-0.26773509158999365</v>
      </c>
      <c r="K163" s="413">
        <v>-0.11840716698714797</v>
      </c>
      <c r="L163" s="414">
        <v>14331836.635216635</v>
      </c>
      <c r="M163" s="414">
        <v>-2451711.514792148</v>
      </c>
      <c r="N163" s="413">
        <v>-0.14607826026291498</v>
      </c>
      <c r="O163" s="412">
        <v>3605400.6181890648</v>
      </c>
      <c r="P163" s="412">
        <v>-292406.91111690085</v>
      </c>
      <c r="Q163" s="413">
        <v>-7.5018304243710601E-2</v>
      </c>
    </row>
    <row r="164" spans="1:17" x14ac:dyDescent="0.25">
      <c r="A164" s="430" t="s">
        <v>194</v>
      </c>
      <c r="B164" s="430" t="s">
        <v>169</v>
      </c>
      <c r="C164" s="259" t="s">
        <v>200</v>
      </c>
      <c r="D164" s="416">
        <v>145421383.33539566</v>
      </c>
      <c r="E164" s="416">
        <v>8756125.9829590321</v>
      </c>
      <c r="F164" s="417">
        <v>6.4069875201555146E-2</v>
      </c>
      <c r="G164" s="424">
        <v>6.8184745449562882</v>
      </c>
      <c r="H164" s="424">
        <v>0.35568872577663324</v>
      </c>
      <c r="I164" s="425">
        <v>2.3797812077874347</v>
      </c>
      <c r="J164" s="425">
        <v>3.9243083560574377E-2</v>
      </c>
      <c r="K164" s="417">
        <v>1.6766692733764962E-2</v>
      </c>
      <c r="L164" s="418">
        <v>346071075.27202743</v>
      </c>
      <c r="M164" s="418">
        <v>26200830.181374252</v>
      </c>
      <c r="N164" s="417">
        <v>8.1910807846315228E-2</v>
      </c>
      <c r="O164" s="416">
        <v>73920073.172826603</v>
      </c>
      <c r="P164" s="416">
        <v>5138872.3653787225</v>
      </c>
      <c r="Q164" s="417">
        <v>7.4713327261687862E-2</v>
      </c>
    </row>
    <row r="165" spans="1:17" x14ac:dyDescent="0.25">
      <c r="A165" s="430" t="s">
        <v>194</v>
      </c>
      <c r="B165" s="430" t="s">
        <v>169</v>
      </c>
      <c r="C165" s="255" t="s">
        <v>201</v>
      </c>
      <c r="D165" s="412">
        <v>33078878.807360314</v>
      </c>
      <c r="E165" s="412">
        <v>-1090408.3711412027</v>
      </c>
      <c r="F165" s="413">
        <v>-3.1911943771167142E-2</v>
      </c>
      <c r="G165" s="422">
        <v>1.5509926253657218</v>
      </c>
      <c r="H165" s="422">
        <v>-6.4844412567164333E-2</v>
      </c>
      <c r="I165" s="423">
        <v>2.1853141122335904</v>
      </c>
      <c r="J165" s="423">
        <v>-5.9891229647430766E-2</v>
      </c>
      <c r="K165" s="413">
        <v>-2.6675167981407975E-2</v>
      </c>
      <c r="L165" s="414">
        <v>72287740.674589127</v>
      </c>
      <c r="M165" s="414">
        <v>-4429325.4268491566</v>
      </c>
      <c r="N165" s="413">
        <v>-5.7735855291865965E-2</v>
      </c>
      <c r="O165" s="412">
        <v>17385932.860444218</v>
      </c>
      <c r="P165" s="412">
        <v>-409256.86761968955</v>
      </c>
      <c r="Q165" s="413">
        <v>-2.2998173881465897E-2</v>
      </c>
    </row>
    <row r="166" spans="1:17" x14ac:dyDescent="0.25">
      <c r="A166" s="430" t="s">
        <v>194</v>
      </c>
      <c r="B166" s="430" t="s">
        <v>169</v>
      </c>
      <c r="C166" s="259" t="s">
        <v>202</v>
      </c>
      <c r="D166" s="416">
        <v>10463343.509939341</v>
      </c>
      <c r="E166" s="416">
        <v>1104044.4588080328</v>
      </c>
      <c r="F166" s="417">
        <v>0.11796230174679385</v>
      </c>
      <c r="G166" s="424">
        <v>0.49060213664113722</v>
      </c>
      <c r="H166" s="424">
        <v>4.800870538503621E-2</v>
      </c>
      <c r="I166" s="425">
        <v>2.2968281829138406</v>
      </c>
      <c r="J166" s="425">
        <v>-0.23660812445153123</v>
      </c>
      <c r="K166" s="417">
        <v>-9.3394147610361702E-2</v>
      </c>
      <c r="L166" s="418">
        <v>24032502.261137303</v>
      </c>
      <c r="M166" s="418">
        <v>321314.23351097479</v>
      </c>
      <c r="N166" s="417">
        <v>1.3551165514634098E-2</v>
      </c>
      <c r="O166" s="416">
        <v>5727859.8172828313</v>
      </c>
      <c r="P166" s="416">
        <v>641814.8457022626</v>
      </c>
      <c r="Q166" s="417">
        <v>0.12619134303541332</v>
      </c>
    </row>
    <row r="167" spans="1:17" x14ac:dyDescent="0.25">
      <c r="A167" s="430" t="s">
        <v>194</v>
      </c>
      <c r="B167" s="430" t="s">
        <v>169</v>
      </c>
      <c r="C167" s="255" t="s">
        <v>203</v>
      </c>
      <c r="D167" s="412">
        <v>24412810.332342055</v>
      </c>
      <c r="E167" s="412">
        <v>-1024624.4172307923</v>
      </c>
      <c r="F167" s="413">
        <v>-4.028017869404061E-2</v>
      </c>
      <c r="G167" s="422">
        <v>1.1446605856994632</v>
      </c>
      <c r="H167" s="422">
        <v>-5.825444743068986E-2</v>
      </c>
      <c r="I167" s="423">
        <v>2.0558437343491667</v>
      </c>
      <c r="J167" s="423">
        <v>-0.10423473912886472</v>
      </c>
      <c r="K167" s="413">
        <v>-4.8255070548910227E-2</v>
      </c>
      <c r="L167" s="414">
        <v>50188923.159600012</v>
      </c>
      <c r="M167" s="414">
        <v>-4757932.0634543374</v>
      </c>
      <c r="N167" s="413">
        <v>-8.6591526378347244E-2</v>
      </c>
      <c r="O167" s="412">
        <v>12487863.192371614</v>
      </c>
      <c r="P167" s="412">
        <v>-662794.67544575967</v>
      </c>
      <c r="Q167" s="413">
        <v>-5.0400115500515583E-2</v>
      </c>
    </row>
    <row r="168" spans="1:17" x14ac:dyDescent="0.25">
      <c r="A168" s="430" t="s">
        <v>194</v>
      </c>
      <c r="B168" s="430" t="s">
        <v>169</v>
      </c>
      <c r="C168" s="259" t="s">
        <v>204</v>
      </c>
      <c r="D168" s="416">
        <v>153708148.05788058</v>
      </c>
      <c r="E168" s="416">
        <v>-9255397.949880302</v>
      </c>
      <c r="F168" s="417">
        <v>-5.679428422255569E-2</v>
      </c>
      <c r="G168" s="424">
        <v>7.2070219031531781</v>
      </c>
      <c r="H168" s="424">
        <v>-0.49938801100786723</v>
      </c>
      <c r="I168" s="425">
        <v>1.9922775826751893</v>
      </c>
      <c r="J168" s="425">
        <v>-2.6728977049029767E-2</v>
      </c>
      <c r="K168" s="417">
        <v>-1.3238677665653916E-2</v>
      </c>
      <c r="L168" s="418">
        <v>306229297.6502344</v>
      </c>
      <c r="M168" s="418">
        <v>-22795170.735354424</v>
      </c>
      <c r="N168" s="417">
        <v>-6.9281080666135794E-2</v>
      </c>
      <c r="O168" s="416">
        <v>68606093.172548145</v>
      </c>
      <c r="P168" s="416">
        <v>-4164706.9005649686</v>
      </c>
      <c r="Q168" s="417">
        <v>-5.7230467390501014E-2</v>
      </c>
    </row>
    <row r="169" spans="1:17" x14ac:dyDescent="0.25">
      <c r="A169" s="430" t="s">
        <v>194</v>
      </c>
      <c r="B169" s="430" t="s">
        <v>169</v>
      </c>
      <c r="C169" s="255" t="s">
        <v>205</v>
      </c>
      <c r="D169" s="412">
        <v>3650290.158845379</v>
      </c>
      <c r="E169" s="412">
        <v>-925678.77393512335</v>
      </c>
      <c r="F169" s="413">
        <v>-0.20229131524558927</v>
      </c>
      <c r="G169" s="422">
        <v>0.17115371865489307</v>
      </c>
      <c r="H169" s="422">
        <v>-4.5240028378527475E-2</v>
      </c>
      <c r="I169" s="423">
        <v>2.1043327596764567</v>
      </c>
      <c r="J169" s="423">
        <v>0.1949588835787186</v>
      </c>
      <c r="K169" s="413">
        <v>0.10210618570793671</v>
      </c>
      <c r="L169" s="414">
        <v>7681425.163582908</v>
      </c>
      <c r="M169" s="414">
        <v>-1055810.3745030295</v>
      </c>
      <c r="N169" s="413">
        <v>-0.12084032413922144</v>
      </c>
      <c r="O169" s="412">
        <v>1847526.3615484093</v>
      </c>
      <c r="P169" s="412">
        <v>-440507.67614998668</v>
      </c>
      <c r="Q169" s="413">
        <v>-0.19252671459079645</v>
      </c>
    </row>
    <row r="170" spans="1:17" x14ac:dyDescent="0.25">
      <c r="A170" s="430" t="s">
        <v>194</v>
      </c>
      <c r="B170" s="430" t="s">
        <v>169</v>
      </c>
      <c r="C170" s="259" t="s">
        <v>206</v>
      </c>
      <c r="D170" s="416">
        <v>1318265.5827659643</v>
      </c>
      <c r="E170" s="416">
        <v>-2554723.9478136557</v>
      </c>
      <c r="F170" s="417">
        <v>-0.65962583364673422</v>
      </c>
      <c r="G170" s="424">
        <v>6.1810444333697062E-2</v>
      </c>
      <c r="H170" s="424">
        <v>-0.12133999419737973</v>
      </c>
      <c r="I170" s="425">
        <v>2.0444013556819129</v>
      </c>
      <c r="J170" s="425">
        <v>-4.9786122517313292E-2</v>
      </c>
      <c r="K170" s="417">
        <v>-2.3773479230295057E-2</v>
      </c>
      <c r="L170" s="418">
        <v>2695063.9445555448</v>
      </c>
      <c r="M170" s="418">
        <v>-5415702.2335809935</v>
      </c>
      <c r="N170" s="417">
        <v>-0.66771771182106243</v>
      </c>
      <c r="O170" s="416">
        <v>659132.79138298216</v>
      </c>
      <c r="P170" s="416">
        <v>-1277361.9739068279</v>
      </c>
      <c r="Q170" s="417">
        <v>-0.65962583364673422</v>
      </c>
    </row>
    <row r="171" spans="1:17" x14ac:dyDescent="0.25">
      <c r="A171" s="430" t="s">
        <v>194</v>
      </c>
      <c r="B171" s="430" t="s">
        <v>169</v>
      </c>
      <c r="C171" s="255" t="s">
        <v>207</v>
      </c>
      <c r="D171" s="412">
        <v>3439.3329781949519</v>
      </c>
      <c r="E171" s="412">
        <v>-354430.53969168523</v>
      </c>
      <c r="F171" s="413">
        <v>-0.99038943135241908</v>
      </c>
      <c r="G171" s="422">
        <v>1.6126242114864405E-4</v>
      </c>
      <c r="H171" s="422">
        <v>-1.6762104812105934E-2</v>
      </c>
      <c r="I171" s="423">
        <v>2.4516710344103343</v>
      </c>
      <c r="J171" s="423">
        <v>-0.46041585576848965</v>
      </c>
      <c r="K171" s="413">
        <v>-0.15810512293478188</v>
      </c>
      <c r="L171" s="414">
        <v>8432.1130403327934</v>
      </c>
      <c r="M171" s="414">
        <v>-1033716.0515515902</v>
      </c>
      <c r="N171" s="413">
        <v>-0.991908911489918</v>
      </c>
      <c r="O171" s="412">
        <v>1836.7942010164261</v>
      </c>
      <c r="P171" s="412">
        <v>-223593.04685087656</v>
      </c>
      <c r="Q171" s="413">
        <v>-0.99185203612598205</v>
      </c>
    </row>
    <row r="172" spans="1:17" x14ac:dyDescent="0.25">
      <c r="A172" s="430" t="s">
        <v>194</v>
      </c>
      <c r="B172" s="430" t="s">
        <v>169</v>
      </c>
      <c r="C172" s="255" t="s">
        <v>208</v>
      </c>
      <c r="D172" s="416">
        <v>27211202.942069367</v>
      </c>
      <c r="E172" s="416">
        <v>914965.93683260307</v>
      </c>
      <c r="F172" s="417">
        <v>3.4794557740348633E-2</v>
      </c>
      <c r="G172" s="424">
        <v>1.2758707855929148</v>
      </c>
      <c r="H172" s="424">
        <v>3.2343711429750233E-2</v>
      </c>
      <c r="I172" s="425">
        <v>2.184947823513816</v>
      </c>
      <c r="J172" s="425">
        <v>-5.2564764154921839E-2</v>
      </c>
      <c r="K172" s="417">
        <v>-2.3492499861057326E-2</v>
      </c>
      <c r="L172" s="418">
        <v>59455058.64346721</v>
      </c>
      <c r="M172" s="418">
        <v>616897.33592948318</v>
      </c>
      <c r="N172" s="417">
        <v>1.0484646736410724E-2</v>
      </c>
      <c r="O172" s="416">
        <v>14423871.56934293</v>
      </c>
      <c r="P172" s="416">
        <v>747814.1119649671</v>
      </c>
      <c r="Q172" s="417">
        <v>5.468053306265807E-2</v>
      </c>
    </row>
    <row r="173" spans="1:17" x14ac:dyDescent="0.25">
      <c r="A173" s="430" t="s">
        <v>194</v>
      </c>
      <c r="B173" s="430" t="s">
        <v>169</v>
      </c>
      <c r="C173" s="259" t="s">
        <v>209</v>
      </c>
      <c r="D173" s="412">
        <v>909493745.92756641</v>
      </c>
      <c r="E173" s="412">
        <v>14754014.026066065</v>
      </c>
      <c r="F173" s="413">
        <v>1.6489727124010513E-2</v>
      </c>
      <c r="G173" s="422">
        <v>42.644072097027276</v>
      </c>
      <c r="H173" s="422">
        <v>0.33257784302310966</v>
      </c>
      <c r="I173" s="423">
        <v>2.8019260763968847</v>
      </c>
      <c r="J173" s="423">
        <v>5.2516939028180776E-2</v>
      </c>
      <c r="K173" s="413">
        <v>1.9101172799055152E-2</v>
      </c>
      <c r="L173" s="414">
        <v>2548334243.0343313</v>
      </c>
      <c r="M173" s="414">
        <v>88328648.577521801</v>
      </c>
      <c r="N173" s="413">
        <v>3.5905873050270654E-2</v>
      </c>
      <c r="O173" s="412">
        <v>597504782.40391779</v>
      </c>
      <c r="P173" s="412">
        <v>8490675.9475070238</v>
      </c>
      <c r="Q173" s="413">
        <v>1.4415063840470798E-2</v>
      </c>
    </row>
    <row r="174" spans="1:17" x14ac:dyDescent="0.25">
      <c r="A174" s="430" t="s">
        <v>194</v>
      </c>
      <c r="B174" s="430" t="s">
        <v>169</v>
      </c>
      <c r="C174" s="255" t="s">
        <v>210</v>
      </c>
      <c r="D174" s="416">
        <v>27270280.496689491</v>
      </c>
      <c r="E174" s="416">
        <v>-3583369.8569471389</v>
      </c>
      <c r="F174" s="417">
        <v>-0.11614087201596804</v>
      </c>
      <c r="G174" s="424">
        <v>1.278640796392678</v>
      </c>
      <c r="H174" s="424">
        <v>-0.18040254672407219</v>
      </c>
      <c r="I174" s="425">
        <v>2.3709591104256074</v>
      </c>
      <c r="J174" s="425">
        <v>9.7057988366229253E-3</v>
      </c>
      <c r="K174" s="417">
        <v>4.1104437160498861E-3</v>
      </c>
      <c r="L174" s="418">
        <v>64656719.987487704</v>
      </c>
      <c r="M174" s="418">
        <v>-8196564.0846454352</v>
      </c>
      <c r="N174" s="417">
        <v>-0.11250781881747283</v>
      </c>
      <c r="O174" s="416">
        <v>15162297.774616772</v>
      </c>
      <c r="P174" s="416">
        <v>-1642446.4988967683</v>
      </c>
      <c r="Q174" s="417">
        <v>-9.773707187472512E-2</v>
      </c>
    </row>
    <row r="175" spans="1:17" x14ac:dyDescent="0.25">
      <c r="A175" s="430" t="s">
        <v>194</v>
      </c>
      <c r="B175" s="430" t="s">
        <v>169</v>
      </c>
      <c r="C175" s="259" t="s">
        <v>211</v>
      </c>
      <c r="D175" s="412">
        <v>64967.694935873529</v>
      </c>
      <c r="E175" s="412">
        <v>-2056361.579608127</v>
      </c>
      <c r="F175" s="413">
        <v>-0.96937406384030644</v>
      </c>
      <c r="G175" s="422">
        <v>3.0461859460039773E-3</v>
      </c>
      <c r="H175" s="422">
        <v>-9.7269702809677644E-2</v>
      </c>
      <c r="I175" s="423">
        <v>2.4006299115001011</v>
      </c>
      <c r="J175" s="423">
        <v>0.28032273986822176</v>
      </c>
      <c r="K175" s="413">
        <v>0.13220855148665717</v>
      </c>
      <c r="L175" s="414">
        <v>155963.39174427165</v>
      </c>
      <c r="M175" s="414">
        <v>-4341906.2824640246</v>
      </c>
      <c r="N175" s="413">
        <v>-0.96532505318271056</v>
      </c>
      <c r="O175" s="412">
        <v>32483.847467936765</v>
      </c>
      <c r="P175" s="412">
        <v>-1028180.7898040635</v>
      </c>
      <c r="Q175" s="413">
        <v>-0.96937406384030644</v>
      </c>
    </row>
    <row r="176" spans="1:17" x14ac:dyDescent="0.25">
      <c r="A176" s="430" t="s">
        <v>194</v>
      </c>
      <c r="B176" s="430" t="s">
        <v>169</v>
      </c>
      <c r="C176" s="259" t="s">
        <v>212</v>
      </c>
      <c r="D176" s="416">
        <v>242590178.32749197</v>
      </c>
      <c r="E176" s="416">
        <v>14116166.79619047</v>
      </c>
      <c r="F176" s="417">
        <v>6.1784562286010904E-2</v>
      </c>
      <c r="G176" s="424">
        <v>11.374496087466408</v>
      </c>
      <c r="H176" s="424">
        <v>0.57015100093327931</v>
      </c>
      <c r="I176" s="425">
        <v>2.2730010763411834</v>
      </c>
      <c r="J176" s="425">
        <v>2.3977607686275881E-2</v>
      </c>
      <c r="K176" s="417">
        <v>1.0661341698055455E-2</v>
      </c>
      <c r="L176" s="418">
        <v>551407736.4481889</v>
      </c>
      <c r="M176" s="418">
        <v>37564322.53655982</v>
      </c>
      <c r="N176" s="417">
        <v>7.3104610314262283E-2</v>
      </c>
      <c r="O176" s="416">
        <v>114709576.46496704</v>
      </c>
      <c r="P176" s="416">
        <v>8644155.6663101465</v>
      </c>
      <c r="Q176" s="417">
        <v>8.1498339432596753E-2</v>
      </c>
    </row>
    <row r="177" spans="1:17" x14ac:dyDescent="0.25">
      <c r="A177" s="430" t="s">
        <v>194</v>
      </c>
      <c r="B177" s="430" t="s">
        <v>169</v>
      </c>
      <c r="C177" s="255" t="s">
        <v>213</v>
      </c>
      <c r="D177" s="412">
        <v>1756069.2307828809</v>
      </c>
      <c r="E177" s="412">
        <v>-367442.53264842974</v>
      </c>
      <c r="F177" s="413">
        <v>-0.17303531771102215</v>
      </c>
      <c r="G177" s="422">
        <v>8.2338051493144021E-2</v>
      </c>
      <c r="H177" s="422">
        <v>-1.8081045338274426E-2</v>
      </c>
      <c r="I177" s="423">
        <v>2.0061696464493619</v>
      </c>
      <c r="J177" s="423">
        <v>-5.5067551189257991E-2</v>
      </c>
      <c r="K177" s="413">
        <v>-2.6715775968114728E-2</v>
      </c>
      <c r="L177" s="414">
        <v>3522972.7878602948</v>
      </c>
      <c r="M177" s="414">
        <v>-854088.6485475041</v>
      </c>
      <c r="N177" s="413">
        <v>-0.19512832089659776</v>
      </c>
      <c r="O177" s="412">
        <v>878034.61539144046</v>
      </c>
      <c r="P177" s="412">
        <v>-183721.26632421487</v>
      </c>
      <c r="Q177" s="413">
        <v>-0.17303531771102215</v>
      </c>
    </row>
    <row r="178" spans="1:17" x14ac:dyDescent="0.25">
      <c r="A178" s="430" t="s">
        <v>194</v>
      </c>
      <c r="B178" s="430" t="s">
        <v>169</v>
      </c>
      <c r="C178" s="259" t="s">
        <v>214</v>
      </c>
      <c r="D178" s="416">
        <v>436057596.90267694</v>
      </c>
      <c r="E178" s="416">
        <v>-16648931.922035396</v>
      </c>
      <c r="F178" s="417">
        <v>-3.6776434316638386E-2</v>
      </c>
      <c r="G178" s="424">
        <v>20.445738834420936</v>
      </c>
      <c r="H178" s="424">
        <v>-0.96237462043755428</v>
      </c>
      <c r="I178" s="425">
        <v>2.11325074217139</v>
      </c>
      <c r="J178" s="425">
        <v>-1.2459801002238535E-2</v>
      </c>
      <c r="K178" s="417">
        <v>-5.8614758449832913E-3</v>
      </c>
      <c r="L178" s="418">
        <v>921499040.28405488</v>
      </c>
      <c r="M178" s="418">
        <v>-40824001.002172232</v>
      </c>
      <c r="N178" s="417">
        <v>-4.242234598020999E-2</v>
      </c>
      <c r="O178" s="416">
        <v>197620430.70261142</v>
      </c>
      <c r="P178" s="416">
        <v>-8137874.2623231113</v>
      </c>
      <c r="Q178" s="417">
        <v>-3.9550647852148534E-2</v>
      </c>
    </row>
    <row r="179" spans="1:17" x14ac:dyDescent="0.25">
      <c r="A179" s="430" t="s">
        <v>194</v>
      </c>
      <c r="B179" s="430" t="s">
        <v>169</v>
      </c>
      <c r="C179" s="255" t="s">
        <v>215</v>
      </c>
      <c r="D179" s="412">
        <v>13555464.574628914</v>
      </c>
      <c r="E179" s="412">
        <v>2068842.6694863401</v>
      </c>
      <c r="F179" s="413">
        <v>0.18010888549923601</v>
      </c>
      <c r="G179" s="422">
        <v>0.63558458891834124</v>
      </c>
      <c r="H179" s="422">
        <v>9.2391837541941357E-2</v>
      </c>
      <c r="I179" s="423">
        <v>2.9229040544789071</v>
      </c>
      <c r="J179" s="423">
        <v>0.37729344604326442</v>
      </c>
      <c r="K179" s="413">
        <v>0.14821333820380447</v>
      </c>
      <c r="L179" s="414">
        <v>39621322.365528047</v>
      </c>
      <c r="M179" s="414">
        <v>10380855.788707878</v>
      </c>
      <c r="N179" s="413">
        <v>0.35501676286304906</v>
      </c>
      <c r="O179" s="412">
        <v>8584958.7777048983</v>
      </c>
      <c r="P179" s="412">
        <v>1766740.5286385929</v>
      </c>
      <c r="Q179" s="413">
        <v>0.25912055966828756</v>
      </c>
    </row>
    <row r="180" spans="1:17" x14ac:dyDescent="0.25">
      <c r="A180" s="430" t="s">
        <v>195</v>
      </c>
      <c r="B180" s="430" t="s">
        <v>465</v>
      </c>
      <c r="C180" s="255" t="s">
        <v>198</v>
      </c>
      <c r="D180" s="416">
        <v>1155858.9731686935</v>
      </c>
      <c r="E180" s="416">
        <v>57427.209743310697</v>
      </c>
      <c r="F180" s="417">
        <v>5.2281089873282574E-2</v>
      </c>
      <c r="G180" s="424">
        <v>44.92553800098036</v>
      </c>
      <c r="H180" s="424">
        <v>4.1160840183448286</v>
      </c>
      <c r="I180" s="425">
        <v>2.5512852367411685</v>
      </c>
      <c r="J180" s="425">
        <v>-0.29214329575724518</v>
      </c>
      <c r="K180" s="417">
        <v>-0.10274332286472129</v>
      </c>
      <c r="L180" s="418">
        <v>2948925.934000094</v>
      </c>
      <c r="M180" s="418">
        <v>-174386.28312618705</v>
      </c>
      <c r="N180" s="417">
        <v>-5.5833765888008979E-2</v>
      </c>
      <c r="O180" s="416">
        <v>634942.24077224731</v>
      </c>
      <c r="P180" s="416">
        <v>-31980.497439951636</v>
      </c>
      <c r="Q180" s="417">
        <v>-4.7952327320074373E-2</v>
      </c>
    </row>
    <row r="181" spans="1:17" x14ac:dyDescent="0.25">
      <c r="A181" s="430" t="s">
        <v>195</v>
      </c>
      <c r="B181" s="430" t="s">
        <v>96</v>
      </c>
      <c r="C181" s="259" t="s">
        <v>31</v>
      </c>
      <c r="D181" s="412">
        <v>19456.775112271309</v>
      </c>
      <c r="E181" s="412">
        <v>1559.6181403708324</v>
      </c>
      <c r="F181" s="413">
        <v>8.7143345885579412E-2</v>
      </c>
      <c r="G181" s="422">
        <v>0.75623939422867714</v>
      </c>
      <c r="H181" s="422">
        <v>9.1315792978145849E-2</v>
      </c>
      <c r="I181" s="423">
        <v>3.3608287782147919</v>
      </c>
      <c r="J181" s="423">
        <v>7.0134002059328626E-2</v>
      </c>
      <c r="K181" s="413">
        <v>2.1312825050661965E-2</v>
      </c>
      <c r="L181" s="414">
        <v>65390.889728574752</v>
      </c>
      <c r="M181" s="414">
        <v>6496.8087731075284</v>
      </c>
      <c r="N181" s="413">
        <v>0.1103134418214301</v>
      </c>
      <c r="O181" s="412">
        <v>11112.301381587982</v>
      </c>
      <c r="P181" s="412">
        <v>184.90402579307556</v>
      </c>
      <c r="Q181" s="413">
        <v>1.6921140485023099E-2</v>
      </c>
    </row>
    <row r="182" spans="1:17" x14ac:dyDescent="0.25">
      <c r="A182" s="430" t="s">
        <v>195</v>
      </c>
      <c r="B182" s="430" t="s">
        <v>96</v>
      </c>
      <c r="C182" s="255" t="s">
        <v>199</v>
      </c>
      <c r="D182" s="416">
        <v>520.6226806640625</v>
      </c>
      <c r="E182" s="416">
        <v>331.36174464225769</v>
      </c>
      <c r="F182" s="417">
        <v>1.7508195383968799</v>
      </c>
      <c r="G182" s="424">
        <v>2.0235387332959712E-2</v>
      </c>
      <c r="H182" s="424">
        <v>1.3203875939655906E-2</v>
      </c>
      <c r="I182" s="425">
        <v>3.2780908115347649</v>
      </c>
      <c r="J182" s="425">
        <v>0.37945327216161351</v>
      </c>
      <c r="K182" s="417">
        <v>0.13090745807551801</v>
      </c>
      <c r="L182" s="418">
        <v>1706.6484257614613</v>
      </c>
      <c r="M182" s="418">
        <v>1158.0495718717575</v>
      </c>
      <c r="N182" s="417">
        <v>2.1109223317928847</v>
      </c>
      <c r="O182" s="416">
        <v>260.31134033203125</v>
      </c>
      <c r="P182" s="416">
        <v>165.68087232112885</v>
      </c>
      <c r="Q182" s="417">
        <v>1.7508195383968799</v>
      </c>
    </row>
    <row r="183" spans="1:17" x14ac:dyDescent="0.25">
      <c r="A183" s="430" t="s">
        <v>195</v>
      </c>
      <c r="B183" s="430" t="s">
        <v>96</v>
      </c>
      <c r="C183" s="259" t="s">
        <v>200</v>
      </c>
      <c r="D183" s="412">
        <v>130005.76943001151</v>
      </c>
      <c r="E183" s="412">
        <v>99360.610428420841</v>
      </c>
      <c r="F183" s="413">
        <v>3.2422938456042409</v>
      </c>
      <c r="G183" s="422">
        <v>5.0530205418254441</v>
      </c>
      <c r="H183" s="422">
        <v>3.9144771678009924</v>
      </c>
      <c r="I183" s="423">
        <v>0.80428515294907366</v>
      </c>
      <c r="J183" s="423">
        <v>-2.7315828199229317</v>
      </c>
      <c r="K183" s="413">
        <v>-0.77253529851234981</v>
      </c>
      <c r="L183" s="414">
        <v>104561.71015027881</v>
      </c>
      <c r="M183" s="414">
        <v>-3795.5260870158818</v>
      </c>
      <c r="N183" s="413">
        <v>-3.5027896786735568E-2</v>
      </c>
      <c r="O183" s="412">
        <v>29538.80604493618</v>
      </c>
      <c r="P183" s="412">
        <v>8903.3340421011708</v>
      </c>
      <c r="Q183" s="413">
        <v>0.43145773650721359</v>
      </c>
    </row>
    <row r="184" spans="1:17" x14ac:dyDescent="0.25">
      <c r="A184" s="430" t="s">
        <v>195</v>
      </c>
      <c r="B184" s="430" t="s">
        <v>96</v>
      </c>
      <c r="C184" s="255" t="s">
        <v>201</v>
      </c>
      <c r="D184" s="416">
        <v>6179.4438055604696</v>
      </c>
      <c r="E184" s="416">
        <v>-2597.4197490438819</v>
      </c>
      <c r="F184" s="417">
        <v>-0.29593940168766469</v>
      </c>
      <c r="G184" s="424">
        <v>0.24018054447470441</v>
      </c>
      <c r="H184" s="424">
        <v>-8.590162218309591E-2</v>
      </c>
      <c r="I184" s="425">
        <v>3.5651118376826276</v>
      </c>
      <c r="J184" s="425">
        <v>4.7597896779774995E-2</v>
      </c>
      <c r="K184" s="417">
        <v>1.3531686747930238E-2</v>
      </c>
      <c r="L184" s="418">
        <v>22030.408261498214</v>
      </c>
      <c r="M184" s="418">
        <v>-8842.3316492247577</v>
      </c>
      <c r="N184" s="417">
        <v>-0.28641227421974191</v>
      </c>
      <c r="O184" s="416">
        <v>3341.5783631801605</v>
      </c>
      <c r="P184" s="416">
        <v>-1252.3522502183914</v>
      </c>
      <c r="Q184" s="417">
        <v>-0.27261017973711005</v>
      </c>
    </row>
    <row r="185" spans="1:17" x14ac:dyDescent="0.25">
      <c r="A185" s="430" t="s">
        <v>195</v>
      </c>
      <c r="B185" s="430" t="s">
        <v>96</v>
      </c>
      <c r="C185" s="259" t="s">
        <v>202</v>
      </c>
      <c r="D185" s="412">
        <v>48.718245983123779</v>
      </c>
      <c r="E185" s="412">
        <v>-195.0184386074543</v>
      </c>
      <c r="F185" s="413">
        <v>-0.80011935394559375</v>
      </c>
      <c r="G185" s="422">
        <v>1.8935644071316165E-3</v>
      </c>
      <c r="H185" s="422">
        <v>-7.1618556425044801E-3</v>
      </c>
      <c r="I185" s="423">
        <v>3.2291022349150209</v>
      </c>
      <c r="J185" s="423">
        <v>-0.48265955686230999</v>
      </c>
      <c r="K185" s="413">
        <v>-0.13003516495362016</v>
      </c>
      <c r="L185" s="414">
        <v>157.31619698524474</v>
      </c>
      <c r="M185" s="414">
        <v>-747.37631613254553</v>
      </c>
      <c r="N185" s="413">
        <v>-0.82611086672631473</v>
      </c>
      <c r="O185" s="412">
        <v>24.35912299156189</v>
      </c>
      <c r="P185" s="412">
        <v>-112.1863842010498</v>
      </c>
      <c r="Q185" s="413">
        <v>-0.82160436112188739</v>
      </c>
    </row>
    <row r="186" spans="1:17" x14ac:dyDescent="0.25">
      <c r="A186" s="430" t="s">
        <v>195</v>
      </c>
      <c r="B186" s="430" t="s">
        <v>96</v>
      </c>
      <c r="C186" s="255" t="s">
        <v>203</v>
      </c>
      <c r="D186" s="416">
        <v>84.292629957199097</v>
      </c>
      <c r="E186" s="416">
        <v>-908.34805750846863</v>
      </c>
      <c r="F186" s="417">
        <v>-0.91508243514336651</v>
      </c>
      <c r="G186" s="424">
        <v>3.2762576043020779E-3</v>
      </c>
      <c r="H186" s="424">
        <v>-3.3602796521096649E-2</v>
      </c>
      <c r="I186" s="425">
        <v>2.9676817886005957</v>
      </c>
      <c r="J186" s="425">
        <v>-0.23308735541892789</v>
      </c>
      <c r="K186" s="417">
        <v>-7.282229518315618E-2</v>
      </c>
      <c r="L186" s="418">
        <v>250.15370283722876</v>
      </c>
      <c r="M186" s="418">
        <v>-2927.0599807012081</v>
      </c>
      <c r="N186" s="417">
        <v>-0.92126632711759116</v>
      </c>
      <c r="O186" s="416">
        <v>42.146314978599548</v>
      </c>
      <c r="P186" s="416">
        <v>-454.17402875423431</v>
      </c>
      <c r="Q186" s="417">
        <v>-0.91508243514336651</v>
      </c>
    </row>
    <row r="187" spans="1:17" x14ac:dyDescent="0.25">
      <c r="A187" s="430" t="s">
        <v>195</v>
      </c>
      <c r="B187" s="430" t="s">
        <v>96</v>
      </c>
      <c r="C187" s="259" t="s">
        <v>204</v>
      </c>
      <c r="D187" s="412">
        <v>289103.07490966853</v>
      </c>
      <c r="E187" s="412">
        <v>-17503.880532915704</v>
      </c>
      <c r="F187" s="413">
        <v>-5.7088987128974353E-2</v>
      </c>
      <c r="G187" s="422">
        <v>11.236761127050588</v>
      </c>
      <c r="H187" s="422">
        <v>-0.15444482266710935</v>
      </c>
      <c r="I187" s="423">
        <v>2.6804078213627367</v>
      </c>
      <c r="J187" s="423">
        <v>-9.6265624364404889E-2</v>
      </c>
      <c r="K187" s="413">
        <v>-3.466940792499109E-2</v>
      </c>
      <c r="L187" s="414">
        <v>774914.1431678927</v>
      </c>
      <c r="M187" s="414">
        <v>-76433.24828477588</v>
      </c>
      <c r="N187" s="413">
        <v>-8.9779153671166512E-2</v>
      </c>
      <c r="O187" s="412">
        <v>172634.99682784081</v>
      </c>
      <c r="P187" s="412">
        <v>-15963.816922741709</v>
      </c>
      <c r="Q187" s="413">
        <v>-8.4644312470880542E-2</v>
      </c>
    </row>
    <row r="188" spans="1:17" x14ac:dyDescent="0.25">
      <c r="A188" s="430" t="s">
        <v>195</v>
      </c>
      <c r="B188" s="430" t="s">
        <v>96</v>
      </c>
      <c r="C188" s="255" t="s">
        <v>205</v>
      </c>
      <c r="D188" s="416">
        <v>64990.126657485962</v>
      </c>
      <c r="E188" s="416">
        <v>11250.571767469024</v>
      </c>
      <c r="F188" s="417">
        <v>0.20935364631311851</v>
      </c>
      <c r="G188" s="424">
        <v>2.526014395021952</v>
      </c>
      <c r="H188" s="424">
        <v>0.52945715282013373</v>
      </c>
      <c r="I188" s="425">
        <v>1.9934042679840598</v>
      </c>
      <c r="J188" s="425">
        <v>-3.8732065090060885E-2</v>
      </c>
      <c r="K188" s="417">
        <v>-1.9059776876027227E-2</v>
      </c>
      <c r="L188" s="418">
        <v>129551.59585585713</v>
      </c>
      <c r="M188" s="418">
        <v>20345.493840622672</v>
      </c>
      <c r="N188" s="417">
        <v>0.1863036356501804</v>
      </c>
      <c r="O188" s="416">
        <v>32495.063328742981</v>
      </c>
      <c r="P188" s="416">
        <v>5629.6173542836186</v>
      </c>
      <c r="Q188" s="417">
        <v>0.20954862836208354</v>
      </c>
    </row>
    <row r="189" spans="1:17" x14ac:dyDescent="0.25">
      <c r="A189" s="430" t="s">
        <v>195</v>
      </c>
      <c r="B189" s="430" t="s">
        <v>96</v>
      </c>
      <c r="C189" s="259" t="s">
        <v>206</v>
      </c>
      <c r="D189" s="420"/>
      <c r="E189" s="420"/>
      <c r="F189" s="420"/>
      <c r="G189" s="420"/>
      <c r="H189" s="420"/>
      <c r="I189" s="420"/>
      <c r="J189" s="420"/>
      <c r="K189" s="420"/>
      <c r="L189" s="420"/>
      <c r="M189" s="420"/>
      <c r="N189" s="420"/>
      <c r="O189" s="420"/>
      <c r="P189" s="420"/>
      <c r="Q189" s="420"/>
    </row>
    <row r="190" spans="1:17" x14ac:dyDescent="0.25">
      <c r="A190" s="430" t="s">
        <v>195</v>
      </c>
      <c r="B190" s="430" t="s">
        <v>96</v>
      </c>
      <c r="C190" s="255" t="s">
        <v>207</v>
      </c>
      <c r="D190" s="421"/>
      <c r="E190" s="421"/>
      <c r="F190" s="421"/>
      <c r="G190" s="421"/>
      <c r="H190" s="421"/>
      <c r="I190" s="421"/>
      <c r="J190" s="421"/>
      <c r="K190" s="421"/>
      <c r="L190" s="421"/>
      <c r="M190" s="421"/>
      <c r="N190" s="421"/>
      <c r="O190" s="421"/>
      <c r="P190" s="421"/>
      <c r="Q190" s="421"/>
    </row>
    <row r="191" spans="1:17" x14ac:dyDescent="0.25">
      <c r="A191" s="430" t="s">
        <v>195</v>
      </c>
      <c r="B191" s="430" t="s">
        <v>96</v>
      </c>
      <c r="C191" s="255" t="s">
        <v>208</v>
      </c>
      <c r="D191" s="412">
        <v>4285.9847007414819</v>
      </c>
      <c r="E191" s="412">
        <v>-846.48463696031558</v>
      </c>
      <c r="F191" s="413">
        <v>-0.16492736366533309</v>
      </c>
      <c r="G191" s="422">
        <v>0.16658621251770986</v>
      </c>
      <c r="H191" s="422">
        <v>-2.4097704525133073E-2</v>
      </c>
      <c r="I191" s="423">
        <v>3.3337746068460463</v>
      </c>
      <c r="J191" s="423">
        <v>0.26721138446184467</v>
      </c>
      <c r="K191" s="413">
        <v>8.7137086400616348E-2</v>
      </c>
      <c r="L191" s="414">
        <v>14288.506960662604</v>
      </c>
      <c r="M191" s="414">
        <v>-1450.5347503483299</v>
      </c>
      <c r="N191" s="413">
        <v>-9.2161567202248718E-2</v>
      </c>
      <c r="O191" s="412">
        <v>2144.1822202205658</v>
      </c>
      <c r="P191" s="412">
        <v>-422.05244863033295</v>
      </c>
      <c r="Q191" s="413">
        <v>-0.16446369996993238</v>
      </c>
    </row>
    <row r="192" spans="1:17" x14ac:dyDescent="0.25">
      <c r="A192" s="430" t="s">
        <v>195</v>
      </c>
      <c r="B192" s="430" t="s">
        <v>96</v>
      </c>
      <c r="C192" s="259" t="s">
        <v>209</v>
      </c>
      <c r="D192" s="416">
        <v>1410794.3739062268</v>
      </c>
      <c r="E192" s="416">
        <v>-173608.02604094381</v>
      </c>
      <c r="F192" s="417">
        <v>-0.10957319052706085</v>
      </c>
      <c r="G192" s="424">
        <v>54.834281454544971</v>
      </c>
      <c r="H192" s="424">
        <v>-4.0301823961616279</v>
      </c>
      <c r="I192" s="425">
        <v>2.7726122096703243</v>
      </c>
      <c r="J192" s="425">
        <v>8.9858243438444063E-2</v>
      </c>
      <c r="K192" s="417">
        <v>3.3494776103026841E-2</v>
      </c>
      <c r="L192" s="418">
        <v>3911585.7064266051</v>
      </c>
      <c r="M192" s="418">
        <v>-338976.11613897653</v>
      </c>
      <c r="N192" s="417">
        <v>-7.9748543907632224E-2</v>
      </c>
      <c r="O192" s="416">
        <v>917786.95588624477</v>
      </c>
      <c r="P192" s="416">
        <v>-116453.93890076387</v>
      </c>
      <c r="Q192" s="417">
        <v>-0.11259846665098885</v>
      </c>
    </row>
    <row r="193" spans="1:17" x14ac:dyDescent="0.25">
      <c r="A193" s="430" t="s">
        <v>195</v>
      </c>
      <c r="B193" s="430" t="s">
        <v>96</v>
      </c>
      <c r="C193" s="255" t="s">
        <v>210</v>
      </c>
      <c r="D193" s="412">
        <v>9915.1816945970058</v>
      </c>
      <c r="E193" s="412">
        <v>-2754.9240085492856</v>
      </c>
      <c r="F193" s="413">
        <v>-0.21743496645534471</v>
      </c>
      <c r="G193" s="422">
        <v>0.38537994889297927</v>
      </c>
      <c r="H193" s="422">
        <v>-8.5345782885989652E-2</v>
      </c>
      <c r="I193" s="423">
        <v>3.3164105393355077</v>
      </c>
      <c r="J193" s="423">
        <v>0.35921256741754082</v>
      </c>
      <c r="K193" s="413">
        <v>0.12147058493502357</v>
      </c>
      <c r="L193" s="414">
        <v>32882.813071388009</v>
      </c>
      <c r="M193" s="414">
        <v>-4585.1978179424696</v>
      </c>
      <c r="N193" s="413">
        <v>-0.1223763340809791</v>
      </c>
      <c r="O193" s="412">
        <v>4967.3598521947861</v>
      </c>
      <c r="P193" s="412">
        <v>-1514.0020184440282</v>
      </c>
      <c r="Q193" s="413">
        <v>-0.23359319363151151</v>
      </c>
    </row>
    <row r="194" spans="1:17" x14ac:dyDescent="0.25">
      <c r="A194" s="430" t="s">
        <v>195</v>
      </c>
      <c r="B194" s="430" t="s">
        <v>96</v>
      </c>
      <c r="C194" s="259" t="s">
        <v>211</v>
      </c>
      <c r="D194" s="421"/>
      <c r="E194" s="421"/>
      <c r="F194" s="421"/>
      <c r="G194" s="421"/>
      <c r="H194" s="421"/>
      <c r="I194" s="421"/>
      <c r="J194" s="421"/>
      <c r="K194" s="421"/>
      <c r="L194" s="421"/>
      <c r="M194" s="421"/>
      <c r="N194" s="421"/>
      <c r="O194" s="421"/>
      <c r="P194" s="421"/>
      <c r="Q194" s="421"/>
    </row>
    <row r="195" spans="1:17" x14ac:dyDescent="0.25">
      <c r="A195" s="430" t="s">
        <v>195</v>
      </c>
      <c r="B195" s="430" t="s">
        <v>96</v>
      </c>
      <c r="C195" s="259" t="s">
        <v>212</v>
      </c>
      <c r="D195" s="412">
        <v>41027.97240909934</v>
      </c>
      <c r="E195" s="412">
        <v>-4307.1045674706693</v>
      </c>
      <c r="F195" s="413">
        <v>-9.5006005387322026E-2</v>
      </c>
      <c r="G195" s="422">
        <v>1.5946614391158576</v>
      </c>
      <c r="H195" s="422">
        <v>-8.9648683076135827E-2</v>
      </c>
      <c r="I195" s="423">
        <v>3.2304429260377217</v>
      </c>
      <c r="J195" s="423">
        <v>6.9396707480997133E-2</v>
      </c>
      <c r="K195" s="413">
        <v>2.1953714904137781E-2</v>
      </c>
      <c r="L195" s="414">
        <v>132538.52323864578</v>
      </c>
      <c r="M195" s="414">
        <v>-10767.750406118867</v>
      </c>
      <c r="N195" s="413">
        <v>-7.5138025239638487E-2</v>
      </c>
      <c r="O195" s="412">
        <v>20592.62632393837</v>
      </c>
      <c r="P195" s="412">
        <v>-2056.6070952875016</v>
      </c>
      <c r="Q195" s="413">
        <v>-9.0802503432268228E-2</v>
      </c>
    </row>
    <row r="196" spans="1:17" x14ac:dyDescent="0.25">
      <c r="A196" s="430" t="s">
        <v>195</v>
      </c>
      <c r="B196" s="430" t="s">
        <v>96</v>
      </c>
      <c r="C196" s="255" t="s">
        <v>213</v>
      </c>
      <c r="D196" s="421"/>
      <c r="E196" s="421"/>
      <c r="F196" s="421"/>
      <c r="G196" s="421"/>
      <c r="H196" s="421"/>
      <c r="I196" s="421"/>
      <c r="J196" s="421"/>
      <c r="K196" s="421"/>
      <c r="L196" s="421"/>
      <c r="M196" s="421"/>
      <c r="N196" s="421"/>
      <c r="O196" s="421"/>
      <c r="P196" s="421"/>
      <c r="Q196" s="421"/>
    </row>
    <row r="197" spans="1:17" x14ac:dyDescent="0.25">
      <c r="A197" s="430" t="s">
        <v>195</v>
      </c>
      <c r="B197" s="430" t="s">
        <v>96</v>
      </c>
      <c r="C197" s="259" t="s">
        <v>214</v>
      </c>
      <c r="D197" s="412">
        <v>595515.86096609547</v>
      </c>
      <c r="E197" s="412">
        <v>-29122.567520442419</v>
      </c>
      <c r="F197" s="413">
        <v>-4.6623080156955259E-2</v>
      </c>
      <c r="G197" s="422">
        <v>23.14631028790242</v>
      </c>
      <c r="H197" s="422">
        <v>-6.0550667770201017E-2</v>
      </c>
      <c r="I197" s="423">
        <v>2.8369910445682982</v>
      </c>
      <c r="J197" s="423">
        <v>-3.4083252369681905E-2</v>
      </c>
      <c r="K197" s="413">
        <v>-1.1871254048016772E-2</v>
      </c>
      <c r="L197" s="414">
        <v>1689473.1644591927</v>
      </c>
      <c r="M197" s="414">
        <v>-103910.17244823882</v>
      </c>
      <c r="N197" s="413">
        <v>-5.7940859775927715E-2</v>
      </c>
      <c r="O197" s="412">
        <v>360677.79114842415</v>
      </c>
      <c r="P197" s="412">
        <v>-26622.882548822905</v>
      </c>
      <c r="Q197" s="413">
        <v>-6.8739572009198238E-2</v>
      </c>
    </row>
    <row r="198" spans="1:17" x14ac:dyDescent="0.25">
      <c r="A198" s="430" t="s">
        <v>195</v>
      </c>
      <c r="B198" s="430" t="s">
        <v>96</v>
      </c>
      <c r="C198" s="255" t="s">
        <v>215</v>
      </c>
      <c r="D198" s="416">
        <v>904.59373211860657</v>
      </c>
      <c r="E198" s="416">
        <v>563.37542486190796</v>
      </c>
      <c r="F198" s="417">
        <v>1.6510703349749651</v>
      </c>
      <c r="G198" s="424">
        <v>3.5159445080340211E-2</v>
      </c>
      <c r="H198" s="424">
        <v>2.2482341894065717E-2</v>
      </c>
      <c r="I198" s="425">
        <v>3.5490728357119727</v>
      </c>
      <c r="J198" s="425">
        <v>0.67631295827809312</v>
      </c>
      <c r="K198" s="417">
        <v>0.23542272488232333</v>
      </c>
      <c r="L198" s="418">
        <v>3210.4690420174597</v>
      </c>
      <c r="M198" s="418">
        <v>2230.2307794845101</v>
      </c>
      <c r="N198" s="417">
        <v>2.275192537089465</v>
      </c>
      <c r="O198" s="416">
        <v>452.29686605930328</v>
      </c>
      <c r="P198" s="416">
        <v>281.68771243095398</v>
      </c>
      <c r="Q198" s="417">
        <v>1.6510703349749651</v>
      </c>
    </row>
    <row r="199" spans="1:17" x14ac:dyDescent="0.25">
      <c r="A199" s="430" t="s">
        <v>195</v>
      </c>
      <c r="B199" s="430" t="s">
        <v>466</v>
      </c>
      <c r="C199" s="259" t="s">
        <v>198</v>
      </c>
      <c r="D199" s="412">
        <v>13991371.2889823</v>
      </c>
      <c r="E199" s="412">
        <v>-182971.67692593485</v>
      </c>
      <c r="F199" s="413">
        <v>-1.2908653146464258E-2</v>
      </c>
      <c r="G199" s="422">
        <v>43.130380543645167</v>
      </c>
      <c r="H199" s="422">
        <v>1.9672087547276433</v>
      </c>
      <c r="I199" s="423">
        <v>2.755675365041411</v>
      </c>
      <c r="J199" s="423">
        <v>-5.8748953569707663E-2</v>
      </c>
      <c r="K199" s="413">
        <v>-2.0874234628095987E-2</v>
      </c>
      <c r="L199" s="414">
        <v>38555677.184196219</v>
      </c>
      <c r="M199" s="414">
        <v>-1336938.3593903705</v>
      </c>
      <c r="N199" s="413">
        <v>-3.3513429520048252E-2</v>
      </c>
      <c r="O199" s="412">
        <v>8238674.5610374706</v>
      </c>
      <c r="P199" s="412">
        <v>-393187.48538627382</v>
      </c>
      <c r="Q199" s="413">
        <v>-4.5550714697667673E-2</v>
      </c>
    </row>
    <row r="200" spans="1:17" x14ac:dyDescent="0.25">
      <c r="A200" s="430" t="s">
        <v>195</v>
      </c>
      <c r="B200" s="430" t="s">
        <v>168</v>
      </c>
      <c r="C200" s="255" t="s">
        <v>31</v>
      </c>
      <c r="D200" s="416">
        <v>220317.22137005485</v>
      </c>
      <c r="E200" s="416">
        <v>11275.32682161429</v>
      </c>
      <c r="F200" s="417">
        <v>5.3938120136016551E-2</v>
      </c>
      <c r="G200" s="424">
        <v>0.67915899033368854</v>
      </c>
      <c r="H200" s="424">
        <v>7.2088353121484094E-2</v>
      </c>
      <c r="I200" s="425">
        <v>3.3377754111014855</v>
      </c>
      <c r="J200" s="425">
        <v>3.5763304845793265E-2</v>
      </c>
      <c r="K200" s="417">
        <v>1.0830761273721365E-2</v>
      </c>
      <c r="L200" s="418">
        <v>735369.40413117176</v>
      </c>
      <c r="M200" s="418">
        <v>45110.537617595284</v>
      </c>
      <c r="N200" s="417">
        <v>6.5353072312484412E-2</v>
      </c>
      <c r="O200" s="416">
        <v>131879.95082513173</v>
      </c>
      <c r="P200" s="416">
        <v>3748.4180947336426</v>
      </c>
      <c r="Q200" s="417">
        <v>2.9254454503566264E-2</v>
      </c>
    </row>
    <row r="201" spans="1:17" x14ac:dyDescent="0.25">
      <c r="A201" s="430" t="s">
        <v>195</v>
      </c>
      <c r="B201" s="430" t="s">
        <v>168</v>
      </c>
      <c r="C201" s="259" t="s">
        <v>199</v>
      </c>
      <c r="D201" s="412">
        <v>8560.577609539032</v>
      </c>
      <c r="E201" s="412">
        <v>2834.4630327224731</v>
      </c>
      <c r="F201" s="413">
        <v>0.49500634238064734</v>
      </c>
      <c r="G201" s="422">
        <v>2.6389191048312388E-2</v>
      </c>
      <c r="H201" s="422">
        <v>9.7601988914669882E-3</v>
      </c>
      <c r="I201" s="423">
        <v>3.0386921154340767</v>
      </c>
      <c r="J201" s="423">
        <v>0.17301460513777833</v>
      </c>
      <c r="K201" s="413">
        <v>6.0374764611908265E-2</v>
      </c>
      <c r="L201" s="414">
        <v>26012.959685667753</v>
      </c>
      <c r="M201" s="414">
        <v>9603.7619215047343</v>
      </c>
      <c r="N201" s="413">
        <v>0.58526699839518892</v>
      </c>
      <c r="O201" s="412">
        <v>4280.288804769516</v>
      </c>
      <c r="P201" s="412">
        <v>1417.2315163612366</v>
      </c>
      <c r="Q201" s="413">
        <v>0.49500634238064734</v>
      </c>
    </row>
    <row r="202" spans="1:17" x14ac:dyDescent="0.25">
      <c r="A202" s="430" t="s">
        <v>195</v>
      </c>
      <c r="B202" s="430" t="s">
        <v>168</v>
      </c>
      <c r="C202" s="255" t="s">
        <v>200</v>
      </c>
      <c r="D202" s="416">
        <v>646507.12198022613</v>
      </c>
      <c r="E202" s="416">
        <v>273590.00710823742</v>
      </c>
      <c r="F202" s="417">
        <v>0.73364829930681164</v>
      </c>
      <c r="G202" s="424">
        <v>1.9929496272564573</v>
      </c>
      <c r="H202" s="424">
        <v>0.90997517832265684</v>
      </c>
      <c r="I202" s="425">
        <v>2.1477906512641374</v>
      </c>
      <c r="J202" s="425">
        <v>-1.3109650270331366</v>
      </c>
      <c r="K202" s="417">
        <v>-0.37902793633533471</v>
      </c>
      <c r="L202" s="418">
        <v>1388561.952564813</v>
      </c>
      <c r="M202" s="418">
        <v>98732.763967085164</v>
      </c>
      <c r="N202" s="417">
        <v>7.6547162089288051E-2</v>
      </c>
      <c r="O202" s="416">
        <v>282587.30616363569</v>
      </c>
      <c r="P202" s="416">
        <v>37354.275858081179</v>
      </c>
      <c r="Q202" s="417">
        <v>0.15232155232734612</v>
      </c>
    </row>
    <row r="203" spans="1:17" x14ac:dyDescent="0.25">
      <c r="A203" s="430" t="s">
        <v>195</v>
      </c>
      <c r="B203" s="430" t="s">
        <v>168</v>
      </c>
      <c r="C203" s="259" t="s">
        <v>201</v>
      </c>
      <c r="D203" s="412">
        <v>86278.212457510832</v>
      </c>
      <c r="E203" s="412">
        <v>3392.091178613904</v>
      </c>
      <c r="F203" s="413">
        <v>4.0924718472470506E-2</v>
      </c>
      <c r="G203" s="422">
        <v>0.26596479065981393</v>
      </c>
      <c r="H203" s="422">
        <v>2.5258349639839028E-2</v>
      </c>
      <c r="I203" s="423">
        <v>3.4187467438273695</v>
      </c>
      <c r="J203" s="423">
        <v>0.12773171844228415</v>
      </c>
      <c r="K203" s="413">
        <v>3.8812256236155626E-2</v>
      </c>
      <c r="L203" s="414">
        <v>294963.35790236114</v>
      </c>
      <c r="M203" s="414">
        <v>22183.887377620908</v>
      </c>
      <c r="N203" s="413">
        <v>8.1325355368372196E-2</v>
      </c>
      <c r="O203" s="412">
        <v>44906.686213970184</v>
      </c>
      <c r="P203" s="412">
        <v>1948.6850900650024</v>
      </c>
      <c r="Q203" s="413">
        <v>4.5362564343819106E-2</v>
      </c>
    </row>
    <row r="204" spans="1:17" x14ac:dyDescent="0.25">
      <c r="A204" s="430" t="s">
        <v>195</v>
      </c>
      <c r="B204" s="430" t="s">
        <v>168</v>
      </c>
      <c r="C204" s="255" t="s">
        <v>202</v>
      </c>
      <c r="D204" s="416">
        <v>3146.3484615385532</v>
      </c>
      <c r="E204" s="416">
        <v>-427.74134579957081</v>
      </c>
      <c r="F204" s="417">
        <v>-0.11967839893708207</v>
      </c>
      <c r="G204" s="424">
        <v>9.6990640635726457E-3</v>
      </c>
      <c r="H204" s="424">
        <v>-6.8031458433573735E-4</v>
      </c>
      <c r="I204" s="425">
        <v>5.0815621706886018</v>
      </c>
      <c r="J204" s="425">
        <v>1.0839841140319515</v>
      </c>
      <c r="K204" s="417">
        <v>0.27116021217570291</v>
      </c>
      <c r="L204" s="418">
        <v>15988.365317958593</v>
      </c>
      <c r="M204" s="418">
        <v>1700.6623316235127</v>
      </c>
      <c r="N204" s="417">
        <v>0.1190297931899932</v>
      </c>
      <c r="O204" s="416">
        <v>1765.0263329744339</v>
      </c>
      <c r="P204" s="416">
        <v>-234.38714844316519</v>
      </c>
      <c r="Q204" s="417">
        <v>-0.11722795240781458</v>
      </c>
    </row>
    <row r="205" spans="1:17" x14ac:dyDescent="0.25">
      <c r="A205" s="430" t="s">
        <v>195</v>
      </c>
      <c r="B205" s="430" t="s">
        <v>168</v>
      </c>
      <c r="C205" s="259" t="s">
        <v>203</v>
      </c>
      <c r="D205" s="412">
        <v>13777.065534353256</v>
      </c>
      <c r="E205" s="412">
        <v>-1577.7855666854375</v>
      </c>
      <c r="F205" s="413">
        <v>-0.1027548594449546</v>
      </c>
      <c r="G205" s="422">
        <v>4.2469752749633126E-2</v>
      </c>
      <c r="H205" s="422">
        <v>-2.1216879390468374E-3</v>
      </c>
      <c r="I205" s="423">
        <v>2.9447329730595051</v>
      </c>
      <c r="J205" s="423">
        <v>3.8758742355666342E-2</v>
      </c>
      <c r="K205" s="413">
        <v>1.3337607039371034E-2</v>
      </c>
      <c r="L205" s="414">
        <v>40569.779151011702</v>
      </c>
      <c r="M205" s="414">
        <v>-4051.0224649012089</v>
      </c>
      <c r="N205" s="413">
        <v>-9.0787756342246242E-2</v>
      </c>
      <c r="O205" s="412">
        <v>6888.5327671766281</v>
      </c>
      <c r="P205" s="412">
        <v>-789.90417563915253</v>
      </c>
      <c r="Q205" s="413">
        <v>-0.1028730432406839</v>
      </c>
    </row>
    <row r="206" spans="1:17" x14ac:dyDescent="0.25">
      <c r="A206" s="430" t="s">
        <v>195</v>
      </c>
      <c r="B206" s="430" t="s">
        <v>168</v>
      </c>
      <c r="C206" s="255" t="s">
        <v>204</v>
      </c>
      <c r="D206" s="416">
        <v>3762471.5735409488</v>
      </c>
      <c r="E206" s="416">
        <v>-241522.77354464866</v>
      </c>
      <c r="F206" s="417">
        <v>-6.0320458174584278E-2</v>
      </c>
      <c r="G206" s="424">
        <v>11.598350683414118</v>
      </c>
      <c r="H206" s="424">
        <v>-2.9497432534041579E-2</v>
      </c>
      <c r="I206" s="425">
        <v>2.7240641447675626</v>
      </c>
      <c r="J206" s="425">
        <v>-3.6496163427510275E-2</v>
      </c>
      <c r="K206" s="417">
        <v>-1.3220563709174109E-2</v>
      </c>
      <c r="L206" s="418">
        <v>10249213.90919009</v>
      </c>
      <c r="M206" s="418">
        <v>-804053.95961185545</v>
      </c>
      <c r="N206" s="417">
        <v>-7.2743551423494646E-2</v>
      </c>
      <c r="O206" s="416">
        <v>2271682.0555412169</v>
      </c>
      <c r="P206" s="416">
        <v>-214543.41806482943</v>
      </c>
      <c r="Q206" s="417">
        <v>-8.6292824340526736E-2</v>
      </c>
    </row>
    <row r="207" spans="1:17" x14ac:dyDescent="0.25">
      <c r="A207" s="430" t="s">
        <v>195</v>
      </c>
      <c r="B207" s="430" t="s">
        <v>168</v>
      </c>
      <c r="C207" s="259" t="s">
        <v>205</v>
      </c>
      <c r="D207" s="412">
        <v>779520.2232434547</v>
      </c>
      <c r="E207" s="412">
        <v>99731.325784104876</v>
      </c>
      <c r="F207" s="413">
        <v>0.14670925953166017</v>
      </c>
      <c r="G207" s="422">
        <v>2.4029813215258433</v>
      </c>
      <c r="H207" s="422">
        <v>0.42883216811391556</v>
      </c>
      <c r="I207" s="423">
        <v>2.008474432428264</v>
      </c>
      <c r="J207" s="423">
        <v>2.8324355013765956E-2</v>
      </c>
      <c r="K207" s="413">
        <v>1.4304145598271699E-2</v>
      </c>
      <c r="L207" s="414">
        <v>1565646.4379452514</v>
      </c>
      <c r="M207" s="414">
        <v>219562.40001560352</v>
      </c>
      <c r="N207" s="413">
        <v>0.16311195573888737</v>
      </c>
      <c r="O207" s="412">
        <v>389747.32546376169</v>
      </c>
      <c r="P207" s="412">
        <v>49889.255065449979</v>
      </c>
      <c r="Q207" s="413">
        <v>0.14679438098080194</v>
      </c>
    </row>
    <row r="208" spans="1:17" x14ac:dyDescent="0.25">
      <c r="A208" s="430" t="s">
        <v>195</v>
      </c>
      <c r="B208" s="430" t="s">
        <v>168</v>
      </c>
      <c r="C208" s="255" t="s">
        <v>206</v>
      </c>
      <c r="D208" s="421"/>
      <c r="E208" s="421"/>
      <c r="F208" s="421"/>
      <c r="G208" s="421"/>
      <c r="H208" s="421"/>
      <c r="I208" s="421"/>
      <c r="J208" s="421"/>
      <c r="K208" s="421"/>
      <c r="L208" s="421"/>
      <c r="M208" s="421"/>
      <c r="N208" s="421"/>
      <c r="O208" s="421"/>
      <c r="P208" s="421"/>
      <c r="Q208" s="421"/>
    </row>
    <row r="209" spans="1:17" x14ac:dyDescent="0.25">
      <c r="A209" s="430" t="s">
        <v>195</v>
      </c>
      <c r="B209" s="430" t="s">
        <v>168</v>
      </c>
      <c r="C209" s="259" t="s">
        <v>207</v>
      </c>
      <c r="D209" s="420"/>
      <c r="E209" s="420"/>
      <c r="F209" s="420"/>
      <c r="G209" s="420"/>
      <c r="H209" s="420"/>
      <c r="I209" s="420"/>
      <c r="J209" s="420"/>
      <c r="K209" s="420"/>
      <c r="L209" s="420"/>
      <c r="M209" s="420"/>
      <c r="N209" s="420"/>
      <c r="O209" s="420"/>
      <c r="P209" s="420"/>
      <c r="Q209" s="420"/>
    </row>
    <row r="210" spans="1:17" x14ac:dyDescent="0.25">
      <c r="A210" s="430" t="s">
        <v>195</v>
      </c>
      <c r="B210" s="430" t="s">
        <v>168</v>
      </c>
      <c r="C210" s="259" t="s">
        <v>208</v>
      </c>
      <c r="D210" s="416">
        <v>47835.891681204099</v>
      </c>
      <c r="E210" s="416">
        <v>-26941.64468090747</v>
      </c>
      <c r="F210" s="417">
        <v>-0.36029061656219952</v>
      </c>
      <c r="G210" s="424">
        <v>0.14746090066808554</v>
      </c>
      <c r="H210" s="424">
        <v>-6.96977064454114E-2</v>
      </c>
      <c r="I210" s="425">
        <v>3.0117071599925227</v>
      </c>
      <c r="J210" s="425">
        <v>-4.7060816013894335E-2</v>
      </c>
      <c r="K210" s="417">
        <v>-1.5385546201296965E-2</v>
      </c>
      <c r="L210" s="418">
        <v>144067.69748090915</v>
      </c>
      <c r="M210" s="418">
        <v>-84659.43606817312</v>
      </c>
      <c r="N210" s="417">
        <v>-0.37013289483648498</v>
      </c>
      <c r="O210" s="416">
        <v>23917.741823016531</v>
      </c>
      <c r="P210" s="416">
        <v>-13488.753347219103</v>
      </c>
      <c r="Q210" s="417">
        <v>-0.36059922978168002</v>
      </c>
    </row>
    <row r="211" spans="1:17" x14ac:dyDescent="0.25">
      <c r="A211" s="430" t="s">
        <v>195</v>
      </c>
      <c r="B211" s="430" t="s">
        <v>168</v>
      </c>
      <c r="C211" s="255" t="s">
        <v>209</v>
      </c>
      <c r="D211" s="412">
        <v>18362062.628676776</v>
      </c>
      <c r="E211" s="412">
        <v>-1815233.9776212461</v>
      </c>
      <c r="F211" s="413">
        <v>-8.9964181676084873E-2</v>
      </c>
      <c r="G211" s="422">
        <v>56.603654665695053</v>
      </c>
      <c r="H211" s="422">
        <v>-1.9924671043674635</v>
      </c>
      <c r="I211" s="423">
        <v>2.6135517914965631</v>
      </c>
      <c r="J211" s="423">
        <v>6.1722487876496146E-2</v>
      </c>
      <c r="K211" s="413">
        <v>2.4187545690824857E-2</v>
      </c>
      <c r="L211" s="414">
        <v>47990201.678750277</v>
      </c>
      <c r="M211" s="414">
        <v>-3498815.0690347478</v>
      </c>
      <c r="N211" s="413">
        <v>-6.7952648740088079E-2</v>
      </c>
      <c r="O211" s="412">
        <v>11598255.559325429</v>
      </c>
      <c r="P211" s="412">
        <v>-1216721.7158625647</v>
      </c>
      <c r="Q211" s="413">
        <v>-9.4945288605259401E-2</v>
      </c>
    </row>
    <row r="212" spans="1:17" x14ac:dyDescent="0.25">
      <c r="A212" s="430" t="s">
        <v>195</v>
      </c>
      <c r="B212" s="430" t="s">
        <v>168</v>
      </c>
      <c r="C212" s="259" t="s">
        <v>210</v>
      </c>
      <c r="D212" s="416">
        <v>59696.076053820085</v>
      </c>
      <c r="E212" s="416">
        <v>-3327.0315444413136</v>
      </c>
      <c r="F212" s="417">
        <v>-5.2790661572091307E-2</v>
      </c>
      <c r="G212" s="424">
        <v>0.1840215961669989</v>
      </c>
      <c r="H212" s="424">
        <v>9.9857979310102873E-4</v>
      </c>
      <c r="I212" s="425">
        <v>3.004378487029693</v>
      </c>
      <c r="J212" s="425">
        <v>0.17564273274418518</v>
      </c>
      <c r="K212" s="417">
        <v>6.2092308367117044E-2</v>
      </c>
      <c r="L212" s="418">
        <v>179349.60665618547</v>
      </c>
      <c r="M212" s="418">
        <v>1073.888846800779</v>
      </c>
      <c r="N212" s="417">
        <v>6.0237527577872299E-3</v>
      </c>
      <c r="O212" s="416">
        <v>30095.628116555825</v>
      </c>
      <c r="P212" s="416">
        <v>-1681.3545490667202</v>
      </c>
      <c r="Q212" s="417">
        <v>-5.2911082425886477E-2</v>
      </c>
    </row>
    <row r="213" spans="1:17" x14ac:dyDescent="0.25">
      <c r="A213" s="430" t="s">
        <v>195</v>
      </c>
      <c r="B213" s="430" t="s">
        <v>168</v>
      </c>
      <c r="C213" s="255" t="s">
        <v>211</v>
      </c>
      <c r="D213" s="420"/>
      <c r="E213" s="412">
        <v>-2499.4201629161835</v>
      </c>
      <c r="F213" s="413">
        <v>-1</v>
      </c>
      <c r="G213" s="420"/>
      <c r="H213" s="422">
        <v>-7.2584712946665098E-3</v>
      </c>
      <c r="I213" s="420"/>
      <c r="J213" s="423">
        <v>-3.5416971245349815</v>
      </c>
      <c r="K213" s="413">
        <v>-1</v>
      </c>
      <c r="L213" s="420"/>
      <c r="M213" s="414">
        <v>-8852.1892040050025</v>
      </c>
      <c r="N213" s="413">
        <v>-1</v>
      </c>
      <c r="O213" s="420"/>
      <c r="P213" s="412">
        <v>-1249.7100814580917</v>
      </c>
      <c r="Q213" s="413">
        <v>-1</v>
      </c>
    </row>
    <row r="214" spans="1:17" x14ac:dyDescent="0.25">
      <c r="A214" s="430" t="s">
        <v>195</v>
      </c>
      <c r="B214" s="430" t="s">
        <v>168</v>
      </c>
      <c r="C214" s="255" t="s">
        <v>212</v>
      </c>
      <c r="D214" s="416">
        <v>570594.45194291929</v>
      </c>
      <c r="E214" s="416">
        <v>37924.927670963574</v>
      </c>
      <c r="F214" s="417">
        <v>7.1197855223271433E-2</v>
      </c>
      <c r="G214" s="424">
        <v>1.7589380869171996</v>
      </c>
      <c r="H214" s="424">
        <v>0.21203272509096038</v>
      </c>
      <c r="I214" s="425">
        <v>3.2130057507595033</v>
      </c>
      <c r="J214" s="425">
        <v>0.10114709322961035</v>
      </c>
      <c r="K214" s="417">
        <v>3.2503755588275368E-2</v>
      </c>
      <c r="L214" s="418">
        <v>1833323.2554440668</v>
      </c>
      <c r="M214" s="418">
        <v>175730.98473605188</v>
      </c>
      <c r="N214" s="417">
        <v>0.10601580849613343</v>
      </c>
      <c r="O214" s="416">
        <v>284399.94482316752</v>
      </c>
      <c r="P214" s="416">
        <v>18559.11156094179</v>
      </c>
      <c r="Q214" s="417">
        <v>6.9812870104251662E-2</v>
      </c>
    </row>
    <row r="215" spans="1:17" x14ac:dyDescent="0.25">
      <c r="A215" s="430" t="s">
        <v>195</v>
      </c>
      <c r="B215" s="430" t="s">
        <v>168</v>
      </c>
      <c r="C215" s="259" t="s">
        <v>213</v>
      </c>
      <c r="D215" s="420"/>
      <c r="E215" s="420"/>
      <c r="F215" s="420"/>
      <c r="G215" s="420"/>
      <c r="H215" s="420"/>
      <c r="I215" s="420"/>
      <c r="J215" s="420"/>
      <c r="K215" s="420"/>
      <c r="L215" s="420"/>
      <c r="M215" s="420"/>
      <c r="N215" s="420"/>
      <c r="O215" s="420"/>
      <c r="P215" s="420"/>
      <c r="Q215" s="420"/>
    </row>
    <row r="216" spans="1:17" x14ac:dyDescent="0.25">
      <c r="A216" s="430" t="s">
        <v>195</v>
      </c>
      <c r="B216" s="430" t="s">
        <v>168</v>
      </c>
      <c r="C216" s="255" t="s">
        <v>214</v>
      </c>
      <c r="D216" s="416">
        <v>7870912.0869051637</v>
      </c>
      <c r="E216" s="416">
        <v>-330195.48759670276</v>
      </c>
      <c r="F216" s="417">
        <v>-4.0262304157955002E-2</v>
      </c>
      <c r="G216" s="424">
        <v>24.263199547932849</v>
      </c>
      <c r="H216" s="424">
        <v>0.44667410047045664</v>
      </c>
      <c r="I216" s="425">
        <v>2.8399602147305263</v>
      </c>
      <c r="J216" s="425">
        <v>-5.3725218694382626E-3</v>
      </c>
      <c r="K216" s="417">
        <v>-1.8881875572338746E-3</v>
      </c>
      <c r="L216" s="418">
        <v>22353077.180452283</v>
      </c>
      <c r="M216" s="418">
        <v>-981802.67765580863</v>
      </c>
      <c r="N216" s="417">
        <v>-4.2074468933452208E-2</v>
      </c>
      <c r="O216" s="416">
        <v>4807414.4350465229</v>
      </c>
      <c r="P216" s="416">
        <v>-271250.32866445277</v>
      </c>
      <c r="Q216" s="417">
        <v>-5.3409772309178843E-2</v>
      </c>
    </row>
    <row r="217" spans="1:17" x14ac:dyDescent="0.25">
      <c r="A217" s="430" t="s">
        <v>195</v>
      </c>
      <c r="B217" s="430" t="s">
        <v>168</v>
      </c>
      <c r="C217" s="259" t="s">
        <v>215</v>
      </c>
      <c r="D217" s="412">
        <v>8032.6506590843201</v>
      </c>
      <c r="E217" s="412">
        <v>-1835.842901468277</v>
      </c>
      <c r="F217" s="413">
        <v>-0.18603071382715447</v>
      </c>
      <c r="G217" s="422">
        <v>2.4761781568421869E-2</v>
      </c>
      <c r="H217" s="422">
        <v>-3.8969362788800616E-3</v>
      </c>
      <c r="I217" s="423">
        <v>3.0496329563526601</v>
      </c>
      <c r="J217" s="423">
        <v>5.7209663224148333E-2</v>
      </c>
      <c r="K217" s="413">
        <v>1.9118172003111535E-2</v>
      </c>
      <c r="L217" s="414">
        <v>24496.636176811458</v>
      </c>
      <c r="M217" s="414">
        <v>-5034.0738218748556</v>
      </c>
      <c r="N217" s="413">
        <v>-0.17046910900885209</v>
      </c>
      <c r="O217" s="412">
        <v>4016.32532954216</v>
      </c>
      <c r="P217" s="412">
        <v>-917.92145073413849</v>
      </c>
      <c r="Q217" s="413">
        <v>-0.18603071382715447</v>
      </c>
    </row>
    <row r="218" spans="1:17" x14ac:dyDescent="0.25">
      <c r="A218" s="430" t="s">
        <v>195</v>
      </c>
      <c r="B218" s="430" t="s">
        <v>468</v>
      </c>
      <c r="C218" s="255" t="s">
        <v>198</v>
      </c>
      <c r="D218" s="416">
        <v>12784810.821902657</v>
      </c>
      <c r="E218" s="416">
        <v>-246311.03023545258</v>
      </c>
      <c r="F218" s="417">
        <v>-1.890175174710983E-2</v>
      </c>
      <c r="G218" s="424">
        <v>43.219136209056551</v>
      </c>
      <c r="H218" s="424">
        <v>1.9383720967031834</v>
      </c>
      <c r="I218" s="425">
        <v>2.7472716201966541</v>
      </c>
      <c r="J218" s="425">
        <v>-7.2504967647207152E-2</v>
      </c>
      <c r="K218" s="417">
        <v>-2.5713018527701158E-2</v>
      </c>
      <c r="L218" s="418">
        <v>35123347.94059623</v>
      </c>
      <c r="M218" s="418">
        <v>-1621504.371403344</v>
      </c>
      <c r="N218" s="417">
        <v>-4.4128749181931472E-2</v>
      </c>
      <c r="O218" s="416">
        <v>7510056.9192867419</v>
      </c>
      <c r="P218" s="416">
        <v>-433744.17235380318</v>
      </c>
      <c r="Q218" s="417">
        <v>-5.4601590265174527E-2</v>
      </c>
    </row>
    <row r="219" spans="1:17" x14ac:dyDescent="0.25">
      <c r="A219" s="430" t="s">
        <v>195</v>
      </c>
      <c r="B219" s="430" t="s">
        <v>169</v>
      </c>
      <c r="C219" s="259" t="s">
        <v>31</v>
      </c>
      <c r="D219" s="412">
        <v>199510.38616259251</v>
      </c>
      <c r="E219" s="412">
        <v>10089.835519399698</v>
      </c>
      <c r="F219" s="413">
        <v>5.3266847156440228E-2</v>
      </c>
      <c r="G219" s="422">
        <v>0.67444615918057971</v>
      </c>
      <c r="H219" s="422">
        <v>7.4388454413531035E-2</v>
      </c>
      <c r="I219" s="423">
        <v>3.3415067296648684</v>
      </c>
      <c r="J219" s="423">
        <v>3.411083973720519E-2</v>
      </c>
      <c r="K219" s="413">
        <v>1.0313503696695722E-2</v>
      </c>
      <c r="L219" s="414">
        <v>666665.29800033954</v>
      </c>
      <c r="M219" s="414">
        <v>40176.547335208859</v>
      </c>
      <c r="N219" s="413">
        <v>6.412971867819528E-2</v>
      </c>
      <c r="O219" s="412">
        <v>119553.82492140611</v>
      </c>
      <c r="P219" s="412">
        <v>3023.8411557468644</v>
      </c>
      <c r="Q219" s="413">
        <v>2.5949039534990257E-2</v>
      </c>
    </row>
    <row r="220" spans="1:17" x14ac:dyDescent="0.25">
      <c r="A220" s="430" t="s">
        <v>195</v>
      </c>
      <c r="B220" s="430" t="s">
        <v>169</v>
      </c>
      <c r="C220" s="255" t="s">
        <v>199</v>
      </c>
      <c r="D220" s="416">
        <v>8173.9138524532318</v>
      </c>
      <c r="E220" s="416">
        <v>2904.0328140258789</v>
      </c>
      <c r="F220" s="417">
        <v>0.55106230915840659</v>
      </c>
      <c r="G220" s="424">
        <v>2.763196898815717E-2</v>
      </c>
      <c r="H220" s="424">
        <v>1.0937725889525626E-2</v>
      </c>
      <c r="I220" s="425">
        <v>3.0476522030847559</v>
      </c>
      <c r="J220" s="425">
        <v>0.14631980389063592</v>
      </c>
      <c r="K220" s="417">
        <v>5.0431933938792403E-2</v>
      </c>
      <c r="L220" s="418">
        <v>24911.246560254098</v>
      </c>
      <c r="M220" s="418">
        <v>9621.5699635660658</v>
      </c>
      <c r="N220" s="417">
        <v>0.62928538106883425</v>
      </c>
      <c r="O220" s="416">
        <v>4086.9569262266159</v>
      </c>
      <c r="P220" s="416">
        <v>1452.0164070129395</v>
      </c>
      <c r="Q220" s="417">
        <v>0.55106230915840659</v>
      </c>
    </row>
    <row r="221" spans="1:17" x14ac:dyDescent="0.25">
      <c r="A221" s="430" t="s">
        <v>195</v>
      </c>
      <c r="B221" s="430" t="s">
        <v>169</v>
      </c>
      <c r="C221" s="259" t="s">
        <v>200</v>
      </c>
      <c r="D221" s="412">
        <v>615184.55347628018</v>
      </c>
      <c r="E221" s="412">
        <v>271980.49179897085</v>
      </c>
      <c r="F221" s="413">
        <v>0.79247457174529301</v>
      </c>
      <c r="G221" s="422">
        <v>2.0796353877094096</v>
      </c>
      <c r="H221" s="422">
        <v>0.99241311527106357</v>
      </c>
      <c r="I221" s="423">
        <v>2.0771351574905292</v>
      </c>
      <c r="J221" s="423">
        <v>-1.3938146613030185</v>
      </c>
      <c r="K221" s="413">
        <v>-0.40156577711270064</v>
      </c>
      <c r="L221" s="414">
        <v>1277821.4643706942</v>
      </c>
      <c r="M221" s="414">
        <v>86577.388682627818</v>
      </c>
      <c r="N221" s="413">
        <v>7.2678127387639208E-2</v>
      </c>
      <c r="O221" s="412">
        <v>261746.13657900374</v>
      </c>
      <c r="P221" s="412">
        <v>34651.168540752667</v>
      </c>
      <c r="Q221" s="413">
        <v>0.15258448410409581</v>
      </c>
    </row>
    <row r="222" spans="1:17" x14ac:dyDescent="0.25">
      <c r="A222" s="430" t="s">
        <v>195</v>
      </c>
      <c r="B222" s="430" t="s">
        <v>169</v>
      </c>
      <c r="C222" s="255" t="s">
        <v>201</v>
      </c>
      <c r="D222" s="416">
        <v>78420.154631133366</v>
      </c>
      <c r="E222" s="416">
        <v>2338.217070217419</v>
      </c>
      <c r="F222" s="417">
        <v>3.0732880170740873E-2</v>
      </c>
      <c r="G222" s="424">
        <v>0.265099843224261</v>
      </c>
      <c r="H222" s="424">
        <v>2.4082948953745992E-2</v>
      </c>
      <c r="I222" s="425">
        <v>3.4162324095290866</v>
      </c>
      <c r="J222" s="425">
        <v>0.13332374657898693</v>
      </c>
      <c r="K222" s="417">
        <v>4.0611469969797774E-2</v>
      </c>
      <c r="L222" s="418">
        <v>267901.47381116031</v>
      </c>
      <c r="M222" s="418">
        <v>18131.42189840076</v>
      </c>
      <c r="N222" s="417">
        <v>7.2592457580678088E-2</v>
      </c>
      <c r="O222" s="416">
        <v>40816.965699076653</v>
      </c>
      <c r="P222" s="416">
        <v>1472.4692240953445</v>
      </c>
      <c r="Q222" s="417">
        <v>3.742503668922717E-2</v>
      </c>
    </row>
    <row r="223" spans="1:17" x14ac:dyDescent="0.25">
      <c r="A223" s="430" t="s">
        <v>195</v>
      </c>
      <c r="B223" s="430" t="s">
        <v>169</v>
      </c>
      <c r="C223" s="259" t="s">
        <v>202</v>
      </c>
      <c r="D223" s="412">
        <v>2908.6460672616959</v>
      </c>
      <c r="E223" s="412">
        <v>171.17809274136471</v>
      </c>
      <c r="F223" s="413">
        <v>6.2531541678166713E-2</v>
      </c>
      <c r="G223" s="422">
        <v>9.8326969648669122E-3</v>
      </c>
      <c r="H223" s="422">
        <v>1.1607828347144095E-3</v>
      </c>
      <c r="I223" s="423">
        <v>5.1923298826672779</v>
      </c>
      <c r="J223" s="423">
        <v>1.2679443993150379</v>
      </c>
      <c r="K223" s="413">
        <v>0.32309374415276609</v>
      </c>
      <c r="L223" s="414">
        <v>15102.649893145561</v>
      </c>
      <c r="M223" s="414">
        <v>4359.7703127963141</v>
      </c>
      <c r="N223" s="413">
        <v>0.4058288357593765</v>
      </c>
      <c r="O223" s="412">
        <v>1631.1985695362091</v>
      </c>
      <c r="P223" s="412">
        <v>98.062514242229099</v>
      </c>
      <c r="Q223" s="413">
        <v>6.3962042966516461E-2</v>
      </c>
    </row>
    <row r="224" spans="1:17" x14ac:dyDescent="0.25">
      <c r="A224" s="430" t="s">
        <v>195</v>
      </c>
      <c r="B224" s="430" t="s">
        <v>169</v>
      </c>
      <c r="C224" s="255" t="s">
        <v>203</v>
      </c>
      <c r="D224" s="416">
        <v>12771.913887023926</v>
      </c>
      <c r="E224" s="416">
        <v>-1024.181290028333</v>
      </c>
      <c r="F224" s="417">
        <v>-7.4237041487790353E-2</v>
      </c>
      <c r="G224" s="424">
        <v>4.317553803674349E-2</v>
      </c>
      <c r="H224" s="424">
        <v>-5.2855414638854764E-4</v>
      </c>
      <c r="I224" s="425">
        <v>2.933630682799059</v>
      </c>
      <c r="J224" s="425">
        <v>3.1970797408664708E-2</v>
      </c>
      <c r="K224" s="417">
        <v>1.1018106418893165E-2</v>
      </c>
      <c r="L224" s="418">
        <v>37468.078457040785</v>
      </c>
      <c r="M224" s="418">
        <v>-2563.4974932396435</v>
      </c>
      <c r="N224" s="417">
        <v>-6.4036886692233397E-2</v>
      </c>
      <c r="O224" s="416">
        <v>6385.9569435119629</v>
      </c>
      <c r="P224" s="416">
        <v>-513.10203731060028</v>
      </c>
      <c r="Q224" s="417">
        <v>-7.4372757029165737E-2</v>
      </c>
    </row>
    <row r="225" spans="1:17" x14ac:dyDescent="0.25">
      <c r="A225" s="430" t="s">
        <v>195</v>
      </c>
      <c r="B225" s="430" t="s">
        <v>169</v>
      </c>
      <c r="C225" s="259" t="s">
        <v>204</v>
      </c>
      <c r="D225" s="412">
        <v>3429274.3065793505</v>
      </c>
      <c r="E225" s="412">
        <v>-232371.60028879484</v>
      </c>
      <c r="F225" s="413">
        <v>-6.3460969793101965E-2</v>
      </c>
      <c r="G225" s="422">
        <v>11.592684117027396</v>
      </c>
      <c r="H225" s="422">
        <v>-6.8959237030927767E-3</v>
      </c>
      <c r="I225" s="423">
        <v>2.7174581378721232</v>
      </c>
      <c r="J225" s="423">
        <v>-4.4463248856980275E-2</v>
      </c>
      <c r="K225" s="413">
        <v>-1.6098665613954111E-2</v>
      </c>
      <c r="L225" s="414">
        <v>9318909.371409839</v>
      </c>
      <c r="M225" s="414">
        <v>-794268.76939837448</v>
      </c>
      <c r="N225" s="413">
        <v>-7.8537998474819612E-2</v>
      </c>
      <c r="O225" s="412">
        <v>2066483.3440913241</v>
      </c>
      <c r="P225" s="412">
        <v>-205492.84591331892</v>
      </c>
      <c r="Q225" s="413">
        <v>-9.0446742715599923E-2</v>
      </c>
    </row>
    <row r="226" spans="1:17" x14ac:dyDescent="0.25">
      <c r="A226" s="430" t="s">
        <v>195</v>
      </c>
      <c r="B226" s="430" t="s">
        <v>169</v>
      </c>
      <c r="C226" s="255" t="s">
        <v>205</v>
      </c>
      <c r="D226" s="416">
        <v>719765.26146278612</v>
      </c>
      <c r="E226" s="416">
        <v>94116.218824641313</v>
      </c>
      <c r="F226" s="417">
        <v>0.15042973362156184</v>
      </c>
      <c r="G226" s="424">
        <v>2.4331711518495402</v>
      </c>
      <c r="H226" s="424">
        <v>0.45120284249578324</v>
      </c>
      <c r="I226" s="425">
        <v>2.0083024703736125</v>
      </c>
      <c r="J226" s="425">
        <v>2.2038754328618237E-2</v>
      </c>
      <c r="K226" s="417">
        <v>1.1095583205084837E-2</v>
      </c>
      <c r="L226" s="418">
        <v>1445506.3526848226</v>
      </c>
      <c r="M226" s="418">
        <v>202802.36031438806</v>
      </c>
      <c r="N226" s="417">
        <v>0.1631944224525636</v>
      </c>
      <c r="O226" s="416">
        <v>359878.25220327493</v>
      </c>
      <c r="P226" s="416">
        <v>47090.109215565724</v>
      </c>
      <c r="Q226" s="417">
        <v>0.15054953415358874</v>
      </c>
    </row>
    <row r="227" spans="1:17" x14ac:dyDescent="0.25">
      <c r="A227" s="430" t="s">
        <v>195</v>
      </c>
      <c r="B227" s="430" t="s">
        <v>169</v>
      </c>
      <c r="C227" s="259" t="s">
        <v>206</v>
      </c>
      <c r="D227" s="420"/>
      <c r="E227" s="420"/>
      <c r="F227" s="420"/>
      <c r="G227" s="420"/>
      <c r="H227" s="420"/>
      <c r="I227" s="420"/>
      <c r="J227" s="420"/>
      <c r="K227" s="420"/>
      <c r="L227" s="420"/>
      <c r="M227" s="420"/>
      <c r="N227" s="420"/>
      <c r="O227" s="420"/>
      <c r="P227" s="420"/>
      <c r="Q227" s="420"/>
    </row>
    <row r="228" spans="1:17" x14ac:dyDescent="0.25">
      <c r="A228" s="430" t="s">
        <v>195</v>
      </c>
      <c r="B228" s="430" t="s">
        <v>169</v>
      </c>
      <c r="C228" s="255" t="s">
        <v>207</v>
      </c>
      <c r="D228" s="421"/>
      <c r="E228" s="421"/>
      <c r="F228" s="421"/>
      <c r="G228" s="421"/>
      <c r="H228" s="421"/>
      <c r="I228" s="421"/>
      <c r="J228" s="421"/>
      <c r="K228" s="421"/>
      <c r="L228" s="421"/>
      <c r="M228" s="421"/>
      <c r="N228" s="421"/>
      <c r="O228" s="421"/>
      <c r="P228" s="421"/>
      <c r="Q228" s="421"/>
    </row>
    <row r="229" spans="1:17" x14ac:dyDescent="0.25">
      <c r="A229" s="430" t="s">
        <v>195</v>
      </c>
      <c r="B229" s="430" t="s">
        <v>169</v>
      </c>
      <c r="C229" s="255" t="s">
        <v>208</v>
      </c>
      <c r="D229" s="412">
        <v>36370.725602338571</v>
      </c>
      <c r="E229" s="412">
        <v>-23593.724243452292</v>
      </c>
      <c r="F229" s="413">
        <v>-0.39346186455687837</v>
      </c>
      <c r="G229" s="422">
        <v>0.12295147466216137</v>
      </c>
      <c r="H229" s="422">
        <v>-6.7007481849705161E-2</v>
      </c>
      <c r="I229" s="423">
        <v>3.0734911148209605</v>
      </c>
      <c r="J229" s="423">
        <v>-4.74774248788985E-2</v>
      </c>
      <c r="K229" s="413">
        <v>-1.5212400982249043E-2</v>
      </c>
      <c r="L229" s="414">
        <v>111785.10197837882</v>
      </c>
      <c r="M229" s="414">
        <v>-75362.059490744534</v>
      </c>
      <c r="N229" s="413">
        <v>-0.40268876588426489</v>
      </c>
      <c r="O229" s="412">
        <v>18187.14156955374</v>
      </c>
      <c r="P229" s="412">
        <v>-11725.828035892122</v>
      </c>
      <c r="Q229" s="413">
        <v>-0.39199812624946989</v>
      </c>
    </row>
    <row r="230" spans="1:17" x14ac:dyDescent="0.25">
      <c r="A230" s="430" t="s">
        <v>195</v>
      </c>
      <c r="B230" s="430" t="s">
        <v>169</v>
      </c>
      <c r="C230" s="259" t="s">
        <v>209</v>
      </c>
      <c r="D230" s="416">
        <v>16718134.925970305</v>
      </c>
      <c r="E230" s="416">
        <v>-1741717.108858183</v>
      </c>
      <c r="F230" s="417">
        <v>-9.4351628906453766E-2</v>
      </c>
      <c r="G230" s="424">
        <v>56.515763947719172</v>
      </c>
      <c r="H230" s="424">
        <v>-1.9624550456569239</v>
      </c>
      <c r="I230" s="425">
        <v>2.6135418597489619</v>
      </c>
      <c r="J230" s="425">
        <v>6.7691614888857554E-2</v>
      </c>
      <c r="K230" s="417">
        <v>2.6589001071654645E-2</v>
      </c>
      <c r="L230" s="418">
        <v>43693545.445954502</v>
      </c>
      <c r="M230" s="418">
        <v>-3302473.3769949004</v>
      </c>
      <c r="N230" s="417">
        <v>-7.0271343396905259E-2</v>
      </c>
      <c r="O230" s="416">
        <v>10558651.959155776</v>
      </c>
      <c r="P230" s="416">
        <v>-1130247.4141537417</v>
      </c>
      <c r="Q230" s="417">
        <v>-9.6694083682040535E-2</v>
      </c>
    </row>
    <row r="231" spans="1:17" x14ac:dyDescent="0.25">
      <c r="A231" s="430" t="s">
        <v>195</v>
      </c>
      <c r="B231" s="430" t="s">
        <v>169</v>
      </c>
      <c r="C231" s="255" t="s">
        <v>210</v>
      </c>
      <c r="D231" s="412">
        <v>52223.044946825466</v>
      </c>
      <c r="E231" s="412">
        <v>-4694.4948810740316</v>
      </c>
      <c r="F231" s="413">
        <v>-8.2478879011086706E-2</v>
      </c>
      <c r="G231" s="422">
        <v>0.17654034340045374</v>
      </c>
      <c r="H231" s="422">
        <v>-3.766430041733132E-3</v>
      </c>
      <c r="I231" s="423">
        <v>2.981370521718683</v>
      </c>
      <c r="J231" s="423">
        <v>0.1263708544403479</v>
      </c>
      <c r="K231" s="413">
        <v>4.4263001459757423E-2</v>
      </c>
      <c r="L231" s="414">
        <v>155696.24675885527</v>
      </c>
      <c r="M231" s="414">
        <v>-6803.3105120991822</v>
      </c>
      <c r="N231" s="413">
        <v>-4.1866640293396186E-2</v>
      </c>
      <c r="O231" s="412">
        <v>26193.563806829166</v>
      </c>
      <c r="P231" s="412">
        <v>-2531.2423661023422</v>
      </c>
      <c r="Q231" s="413">
        <v>-8.8120433289037459E-2</v>
      </c>
    </row>
    <row r="232" spans="1:17" x14ac:dyDescent="0.25">
      <c r="A232" s="430" t="s">
        <v>195</v>
      </c>
      <c r="B232" s="430" t="s">
        <v>169</v>
      </c>
      <c r="C232" s="259" t="s">
        <v>211</v>
      </c>
      <c r="D232" s="421"/>
      <c r="E232" s="416">
        <v>-2210.7080092430115</v>
      </c>
      <c r="F232" s="417">
        <v>-1</v>
      </c>
      <c r="G232" s="421"/>
      <c r="H232" s="424">
        <v>-7.0032125312278794E-3</v>
      </c>
      <c r="I232" s="421"/>
      <c r="J232" s="425">
        <v>-3.4909080091861009</v>
      </c>
      <c r="K232" s="417">
        <v>-1</v>
      </c>
      <c r="L232" s="421"/>
      <c r="M232" s="418">
        <v>-7717.3782954382896</v>
      </c>
      <c r="N232" s="417">
        <v>-1</v>
      </c>
      <c r="O232" s="421"/>
      <c r="P232" s="416">
        <v>-1105.3540046215057</v>
      </c>
      <c r="Q232" s="417">
        <v>-1</v>
      </c>
    </row>
    <row r="233" spans="1:17" x14ac:dyDescent="0.25">
      <c r="A233" s="430" t="s">
        <v>195</v>
      </c>
      <c r="B233" s="430" t="s">
        <v>169</v>
      </c>
      <c r="C233" s="259" t="s">
        <v>212</v>
      </c>
      <c r="D233" s="412">
        <v>522310.23762312386</v>
      </c>
      <c r="E233" s="412">
        <v>31312.286454083514</v>
      </c>
      <c r="F233" s="413">
        <v>6.3772743612331997E-2</v>
      </c>
      <c r="G233" s="422">
        <v>1.7656731583814715</v>
      </c>
      <c r="H233" s="422">
        <v>0.21026059821633813</v>
      </c>
      <c r="I233" s="423">
        <v>3.2147290404033253</v>
      </c>
      <c r="J233" s="423">
        <v>9.0865009247642181E-2</v>
      </c>
      <c r="K233" s="413">
        <v>2.9087376512359403E-2</v>
      </c>
      <c r="L233" s="414">
        <v>1679085.8889870178</v>
      </c>
      <c r="M233" s="414">
        <v>145275.04995891824</v>
      </c>
      <c r="N233" s="413">
        <v>9.4715101929369522E-2</v>
      </c>
      <c r="O233" s="412">
        <v>260310.94105710762</v>
      </c>
      <c r="P233" s="412">
        <v>15247.473833204305</v>
      </c>
      <c r="Q233" s="413">
        <v>6.2218469386436062E-2</v>
      </c>
    </row>
    <row r="234" spans="1:17" x14ac:dyDescent="0.25">
      <c r="A234" s="430" t="s">
        <v>195</v>
      </c>
      <c r="B234" s="430" t="s">
        <v>169</v>
      </c>
      <c r="C234" s="255" t="s">
        <v>213</v>
      </c>
      <c r="D234" s="421"/>
      <c r="E234" s="421"/>
      <c r="F234" s="421"/>
      <c r="G234" s="421"/>
      <c r="H234" s="421"/>
      <c r="I234" s="421"/>
      <c r="J234" s="421"/>
      <c r="K234" s="421"/>
      <c r="L234" s="421"/>
      <c r="M234" s="421"/>
      <c r="N234" s="421"/>
      <c r="O234" s="421"/>
      <c r="P234" s="421"/>
      <c r="Q234" s="421"/>
    </row>
    <row r="235" spans="1:17" x14ac:dyDescent="0.25">
      <c r="A235" s="430" t="s">
        <v>195</v>
      </c>
      <c r="B235" s="430" t="s">
        <v>169</v>
      </c>
      <c r="C235" s="259" t="s">
        <v>214</v>
      </c>
      <c r="D235" s="412">
        <v>7179455.8162344843</v>
      </c>
      <c r="E235" s="412">
        <v>-391455.40980483033</v>
      </c>
      <c r="F235" s="413">
        <v>-5.1705190843932047E-2</v>
      </c>
      <c r="G235" s="422">
        <v>24.270197123070421</v>
      </c>
      <c r="H235" s="422">
        <v>0.28661351576822724</v>
      </c>
      <c r="I235" s="423">
        <v>2.8372027103778894</v>
      </c>
      <c r="J235" s="423">
        <v>-1.432664234801706E-2</v>
      </c>
      <c r="K235" s="413">
        <v>-5.0241959930454761E-3</v>
      </c>
      <c r="L235" s="414">
        <v>20369571.50085878</v>
      </c>
      <c r="M235" s="414">
        <v>-1219104.0870744064</v>
      </c>
      <c r="N235" s="413">
        <v>-5.6469609824319873E-2</v>
      </c>
      <c r="O235" s="412">
        <v>4382168.5946148969</v>
      </c>
      <c r="P235" s="412">
        <v>-313170.99405213632</v>
      </c>
      <c r="Q235" s="413">
        <v>-6.6698262849406151E-2</v>
      </c>
    </row>
    <row r="236" spans="1:17" x14ac:dyDescent="0.25">
      <c r="A236" s="430" t="s">
        <v>195</v>
      </c>
      <c r="B236" s="430" t="s">
        <v>169</v>
      </c>
      <c r="C236" s="255" t="s">
        <v>215</v>
      </c>
      <c r="D236" s="416">
        <v>6862.0160081386566</v>
      </c>
      <c r="E236" s="416">
        <v>-1534.9552218914032</v>
      </c>
      <c r="F236" s="417">
        <v>-0.1827986758370623</v>
      </c>
      <c r="G236" s="424">
        <v>2.3197089785356326E-2</v>
      </c>
      <c r="H236" s="424">
        <v>-3.4033359138488407E-3</v>
      </c>
      <c r="I236" s="425">
        <v>3.0347846190318712</v>
      </c>
      <c r="J236" s="425">
        <v>1.9090549122559697E-2</v>
      </c>
      <c r="K236" s="417">
        <v>6.3303997952066111E-3</v>
      </c>
      <c r="L236" s="418">
        <v>20824.740637049676</v>
      </c>
      <c r="M236" s="418">
        <v>-4497.9557065510744</v>
      </c>
      <c r="N236" s="417">
        <v>-0.17762546474193869</v>
      </c>
      <c r="O236" s="416">
        <v>3431.0080040693283</v>
      </c>
      <c r="P236" s="416">
        <v>-767.4776109457016</v>
      </c>
      <c r="Q236" s="417">
        <v>-0.1827986758370623</v>
      </c>
    </row>
    <row r="237" spans="1:17" x14ac:dyDescent="0.25">
      <c r="A237" s="430" t="s">
        <v>196</v>
      </c>
      <c r="B237" s="430" t="s">
        <v>465</v>
      </c>
      <c r="C237" s="259" t="s">
        <v>198</v>
      </c>
      <c r="D237" s="412">
        <v>92950061.489205837</v>
      </c>
      <c r="E237" s="412">
        <v>3500363.3284886479</v>
      </c>
      <c r="F237" s="413">
        <v>3.9132198324464226E-2</v>
      </c>
      <c r="G237" s="422">
        <v>53.970673821879195</v>
      </c>
      <c r="H237" s="422">
        <v>0.76646471789005943</v>
      </c>
      <c r="I237" s="423">
        <v>2.01941369174118</v>
      </c>
      <c r="J237" s="423">
        <v>4.7184974418507997E-2</v>
      </c>
      <c r="K237" s="413">
        <v>2.39246969705229E-2</v>
      </c>
      <c r="L237" s="414">
        <v>187704626.81948683</v>
      </c>
      <c r="M237" s="414">
        <v>11289363.351075381</v>
      </c>
      <c r="N237" s="413">
        <v>6.3993121281690185E-2</v>
      </c>
      <c r="O237" s="412">
        <v>39686546.903948776</v>
      </c>
      <c r="P237" s="412">
        <v>2072336.2477174103</v>
      </c>
      <c r="Q237" s="413">
        <v>5.5094503156192014E-2</v>
      </c>
    </row>
    <row r="238" spans="1:17" x14ac:dyDescent="0.25">
      <c r="A238" s="430" t="s">
        <v>196</v>
      </c>
      <c r="B238" s="430" t="s">
        <v>96</v>
      </c>
      <c r="C238" s="255" t="s">
        <v>31</v>
      </c>
      <c r="D238" s="416">
        <v>8261988.8431136012</v>
      </c>
      <c r="E238" s="416">
        <v>2724323.8110202141</v>
      </c>
      <c r="F238" s="417">
        <v>0.49196255014188645</v>
      </c>
      <c r="G238" s="424">
        <v>4.7972545453718878</v>
      </c>
      <c r="H238" s="424">
        <v>1.5034805654309027</v>
      </c>
      <c r="I238" s="425">
        <v>2.7518149067002202</v>
      </c>
      <c r="J238" s="425">
        <v>0.13297851002486016</v>
      </c>
      <c r="K238" s="417">
        <v>5.0777708066711523E-2</v>
      </c>
      <c r="L238" s="418">
        <v>22735464.057470914</v>
      </c>
      <c r="M238" s="418">
        <v>8233225.3188283257</v>
      </c>
      <c r="N238" s="417">
        <v>0.56772098895945755</v>
      </c>
      <c r="O238" s="416">
        <v>5073977.9111824622</v>
      </c>
      <c r="P238" s="416">
        <v>1987165.9114503441</v>
      </c>
      <c r="Q238" s="417">
        <v>0.64375994120237834</v>
      </c>
    </row>
    <row r="239" spans="1:17" x14ac:dyDescent="0.25">
      <c r="A239" s="430" t="s">
        <v>196</v>
      </c>
      <c r="B239" s="430" t="s">
        <v>96</v>
      </c>
      <c r="C239" s="259" t="s">
        <v>199</v>
      </c>
      <c r="D239" s="412">
        <v>1603985.7985514868</v>
      </c>
      <c r="E239" s="412">
        <v>-40084.88729421352</v>
      </c>
      <c r="F239" s="413">
        <v>-2.4381486537845599E-2</v>
      </c>
      <c r="G239" s="422">
        <v>0.93134090458457375</v>
      </c>
      <c r="H239" s="422">
        <v>-4.6543675800601036E-2</v>
      </c>
      <c r="I239" s="423">
        <v>1.9311052393137906</v>
      </c>
      <c r="J239" s="423">
        <v>-7.4735402510068827E-2</v>
      </c>
      <c r="K239" s="413">
        <v>-3.7258893329688368E-2</v>
      </c>
      <c r="L239" s="414">
        <v>3097465.3793676905</v>
      </c>
      <c r="M239" s="414">
        <v>-200278.42033284158</v>
      </c>
      <c r="N239" s="413">
        <v>-6.0731952661401058E-2</v>
      </c>
      <c r="O239" s="412">
        <v>802088.62204110646</v>
      </c>
      <c r="P239" s="412">
        <v>-23674.92375207087</v>
      </c>
      <c r="Q239" s="413">
        <v>-2.8670342584971108E-2</v>
      </c>
    </row>
    <row r="240" spans="1:17" x14ac:dyDescent="0.25">
      <c r="A240" s="430" t="s">
        <v>196</v>
      </c>
      <c r="B240" s="430" t="s">
        <v>96</v>
      </c>
      <c r="C240" s="255" t="s">
        <v>200</v>
      </c>
      <c r="D240" s="416">
        <v>11269539.059635667</v>
      </c>
      <c r="E240" s="416">
        <v>471864.58356349729</v>
      </c>
      <c r="F240" s="417">
        <v>4.3700575027442921E-2</v>
      </c>
      <c r="G240" s="424">
        <v>6.54356336043044</v>
      </c>
      <c r="H240" s="424">
        <v>0.12116348123174081</v>
      </c>
      <c r="I240" s="425">
        <v>2.1880032058472043</v>
      </c>
      <c r="J240" s="425">
        <v>-2.7828635729257201E-2</v>
      </c>
      <c r="K240" s="417">
        <v>-1.2559001638616412E-2</v>
      </c>
      <c r="L240" s="418">
        <v>24657787.590903126</v>
      </c>
      <c r="M240" s="418">
        <v>731956.67184497416</v>
      </c>
      <c r="N240" s="417">
        <v>3.059273779544823E-2</v>
      </c>
      <c r="O240" s="416">
        <v>4796143.9869188657</v>
      </c>
      <c r="P240" s="416">
        <v>60289.897935490124</v>
      </c>
      <c r="Q240" s="417">
        <v>1.2730522689822204E-2</v>
      </c>
    </row>
    <row r="241" spans="1:17" x14ac:dyDescent="0.25">
      <c r="A241" s="430" t="s">
        <v>196</v>
      </c>
      <c r="B241" s="430" t="s">
        <v>96</v>
      </c>
      <c r="C241" s="259" t="s">
        <v>201</v>
      </c>
      <c r="D241" s="412">
        <v>1681714.0117620588</v>
      </c>
      <c r="E241" s="412">
        <v>-685347.50951642171</v>
      </c>
      <c r="F241" s="413">
        <v>-0.28953514868775215</v>
      </c>
      <c r="G241" s="422">
        <v>0.97647313983793538</v>
      </c>
      <c r="H241" s="422">
        <v>-0.43144257960731824</v>
      </c>
      <c r="I241" s="423">
        <v>2.1252404738698054</v>
      </c>
      <c r="J241" s="423">
        <v>2.3624110346813332E-2</v>
      </c>
      <c r="K241" s="413">
        <v>1.1240924250899743E-2</v>
      </c>
      <c r="L241" s="414">
        <v>3574046.6832706891</v>
      </c>
      <c r="M241" s="414">
        <v>-1400608.5433137929</v>
      </c>
      <c r="N241" s="413">
        <v>-0.28154886711122451</v>
      </c>
      <c r="O241" s="412">
        <v>949529.21431052662</v>
      </c>
      <c r="P241" s="412">
        <v>-317510.15079059917</v>
      </c>
      <c r="Q241" s="413">
        <v>-0.25059217537827472</v>
      </c>
    </row>
    <row r="242" spans="1:17" x14ac:dyDescent="0.25">
      <c r="A242" s="430" t="s">
        <v>196</v>
      </c>
      <c r="B242" s="430" t="s">
        <v>96</v>
      </c>
      <c r="C242" s="255" t="s">
        <v>202</v>
      </c>
      <c r="D242" s="416">
        <v>74429.855622999254</v>
      </c>
      <c r="E242" s="416">
        <v>-417101.46130675054</v>
      </c>
      <c r="F242" s="417">
        <v>-0.84857555752925329</v>
      </c>
      <c r="G242" s="424">
        <v>4.3217071576708378E-2</v>
      </c>
      <c r="H242" s="424">
        <v>-0.24914316557135049</v>
      </c>
      <c r="I242" s="425">
        <v>2.9935996587288254</v>
      </c>
      <c r="J242" s="425">
        <v>0.85280769585839344</v>
      </c>
      <c r="K242" s="417">
        <v>0.39836084526164128</v>
      </c>
      <c r="L242" s="418">
        <v>222813.1903922463</v>
      </c>
      <c r="M242" s="418">
        <v>-829453.10239008116</v>
      </c>
      <c r="N242" s="417">
        <v>-0.78825398863333396</v>
      </c>
      <c r="O242" s="416">
        <v>46791.24804353714</v>
      </c>
      <c r="P242" s="416">
        <v>-235675.46203374863</v>
      </c>
      <c r="Q242" s="417">
        <v>-0.83434774302878179</v>
      </c>
    </row>
    <row r="243" spans="1:17" x14ac:dyDescent="0.25">
      <c r="A243" s="430" t="s">
        <v>196</v>
      </c>
      <c r="B243" s="430" t="s">
        <v>96</v>
      </c>
      <c r="C243" s="259" t="s">
        <v>203</v>
      </c>
      <c r="D243" s="412">
        <v>1037119.7485063092</v>
      </c>
      <c r="E243" s="412">
        <v>166384.55701875966</v>
      </c>
      <c r="F243" s="413">
        <v>0.19108514120637646</v>
      </c>
      <c r="G243" s="422">
        <v>0.60219488577060909</v>
      </c>
      <c r="H243" s="422">
        <v>8.4286182279304067E-2</v>
      </c>
      <c r="I243" s="423">
        <v>1.9589447460260609</v>
      </c>
      <c r="J243" s="423">
        <v>-3.3000561745556434E-2</v>
      </c>
      <c r="K243" s="413">
        <v>-1.6567001923599025E-2</v>
      </c>
      <c r="L243" s="414">
        <v>2031660.2823363042</v>
      </c>
      <c r="M243" s="414">
        <v>297203.40334105911</v>
      </c>
      <c r="N243" s="413">
        <v>0.17135243138084028</v>
      </c>
      <c r="O243" s="412">
        <v>518560.37425315368</v>
      </c>
      <c r="P243" s="412">
        <v>83190.778509378084</v>
      </c>
      <c r="Q243" s="413">
        <v>0.19108081805128543</v>
      </c>
    </row>
    <row r="244" spans="1:17" x14ac:dyDescent="0.25">
      <c r="A244" s="430" t="s">
        <v>196</v>
      </c>
      <c r="B244" s="430" t="s">
        <v>96</v>
      </c>
      <c r="C244" s="255" t="s">
        <v>204</v>
      </c>
      <c r="D244" s="416">
        <v>10536559.808321683</v>
      </c>
      <c r="E244" s="416">
        <v>-156211.21543010138</v>
      </c>
      <c r="F244" s="417">
        <v>-1.4609048962435501E-2</v>
      </c>
      <c r="G244" s="424">
        <v>6.1179651041510041</v>
      </c>
      <c r="H244" s="424">
        <v>-0.24203875440427058</v>
      </c>
      <c r="I244" s="425">
        <v>1.8075848708237026</v>
      </c>
      <c r="J244" s="425">
        <v>-2.7152223034141443E-3</v>
      </c>
      <c r="K244" s="417">
        <v>-1.4998741444706347E-3</v>
      </c>
      <c r="L244" s="418">
        <v>19045726.100051366</v>
      </c>
      <c r="M244" s="418">
        <v>-311398.2800334245</v>
      </c>
      <c r="N244" s="417">
        <v>-1.608701137209206E-2</v>
      </c>
      <c r="O244" s="416">
        <v>4052871.9674718976</v>
      </c>
      <c r="P244" s="416">
        <v>-95991.227791108191</v>
      </c>
      <c r="Q244" s="417">
        <v>-2.3136754159719428E-2</v>
      </c>
    </row>
    <row r="245" spans="1:17" x14ac:dyDescent="0.25">
      <c r="A245" s="430" t="s">
        <v>196</v>
      </c>
      <c r="B245" s="430" t="s">
        <v>96</v>
      </c>
      <c r="C245" s="259" t="s">
        <v>205</v>
      </c>
      <c r="D245" s="412">
        <v>351572.70086250198</v>
      </c>
      <c r="E245" s="412">
        <v>44992.261819394422</v>
      </c>
      <c r="F245" s="413">
        <v>0.14675516141807132</v>
      </c>
      <c r="G245" s="422">
        <v>0.20413774083549904</v>
      </c>
      <c r="H245" s="422">
        <v>2.1785311241660499E-2</v>
      </c>
      <c r="I245" s="423">
        <v>2.2742038794018815</v>
      </c>
      <c r="J245" s="423">
        <v>0.19725063731373327</v>
      </c>
      <c r="K245" s="413">
        <v>9.497114971900833E-2</v>
      </c>
      <c r="L245" s="414">
        <v>799548.00019329914</v>
      </c>
      <c r="M245" s="414">
        <v>162794.76336190896</v>
      </c>
      <c r="N245" s="413">
        <v>0.25566381754415235</v>
      </c>
      <c r="O245" s="412">
        <v>182877.3034123182</v>
      </c>
      <c r="P245" s="412">
        <v>31316.430060088605</v>
      </c>
      <c r="Q245" s="413">
        <v>0.20662608605658259</v>
      </c>
    </row>
    <row r="246" spans="1:17" x14ac:dyDescent="0.25">
      <c r="A246" s="430" t="s">
        <v>196</v>
      </c>
      <c r="B246" s="430" t="s">
        <v>96</v>
      </c>
      <c r="C246" s="255" t="s">
        <v>206</v>
      </c>
      <c r="D246" s="416">
        <v>2</v>
      </c>
      <c r="E246" s="416">
        <v>-10407.358924627304</v>
      </c>
      <c r="F246" s="417">
        <v>-0.99980786520913711</v>
      </c>
      <c r="G246" s="424">
        <v>1.1612832300954794E-6</v>
      </c>
      <c r="H246" s="424">
        <v>-6.1902705522276068E-3</v>
      </c>
      <c r="I246" s="425">
        <v>1.9900000000002365</v>
      </c>
      <c r="J246" s="425">
        <v>0.38201492948384907</v>
      </c>
      <c r="K246" s="417">
        <v>0.23757367931355794</v>
      </c>
      <c r="L246" s="418">
        <v>3.9800000000004729</v>
      </c>
      <c r="M246" s="418">
        <v>-16734.113744447222</v>
      </c>
      <c r="N246" s="417">
        <v>-0.99976221903994777</v>
      </c>
      <c r="O246" s="416">
        <v>1</v>
      </c>
      <c r="P246" s="416">
        <v>-5203.679462313652</v>
      </c>
      <c r="Q246" s="417">
        <v>-0.99980786520913711</v>
      </c>
    </row>
    <row r="247" spans="1:17" x14ac:dyDescent="0.25">
      <c r="A247" s="430" t="s">
        <v>196</v>
      </c>
      <c r="B247" s="430" t="s">
        <v>96</v>
      </c>
      <c r="C247" s="259" t="s">
        <v>207</v>
      </c>
      <c r="D247" s="412">
        <v>0</v>
      </c>
      <c r="E247" s="412">
        <v>-225.43208343088645</v>
      </c>
      <c r="F247" s="413">
        <v>-1</v>
      </c>
      <c r="G247" s="422">
        <v>0</v>
      </c>
      <c r="H247" s="422">
        <v>-1.340858152931373E-4</v>
      </c>
      <c r="I247" s="420"/>
      <c r="J247" s="423">
        <v>-2.4330563074736129</v>
      </c>
      <c r="K247" s="413">
        <v>-1</v>
      </c>
      <c r="L247" s="414">
        <v>0</v>
      </c>
      <c r="M247" s="414">
        <v>-548.48895249843599</v>
      </c>
      <c r="N247" s="413">
        <v>-1</v>
      </c>
      <c r="O247" s="412">
        <v>0</v>
      </c>
      <c r="P247" s="412">
        <v>-142.00446200370789</v>
      </c>
      <c r="Q247" s="413">
        <v>-1</v>
      </c>
    </row>
    <row r="248" spans="1:17" x14ac:dyDescent="0.25">
      <c r="A248" s="430" t="s">
        <v>196</v>
      </c>
      <c r="B248" s="430" t="s">
        <v>96</v>
      </c>
      <c r="C248" s="259" t="s">
        <v>208</v>
      </c>
      <c r="D248" s="416">
        <v>4602428.6761190929</v>
      </c>
      <c r="E248" s="416">
        <v>-262318.09153907094</v>
      </c>
      <c r="F248" s="417">
        <v>-5.3922250030158922E-2</v>
      </c>
      <c r="G248" s="424">
        <v>2.6723616196438207</v>
      </c>
      <c r="H248" s="424">
        <v>-0.22116412260520191</v>
      </c>
      <c r="I248" s="425">
        <v>2.2951129601189986</v>
      </c>
      <c r="J248" s="425">
        <v>0.11618969428015768</v>
      </c>
      <c r="K248" s="417">
        <v>5.3324362588522377E-2</v>
      </c>
      <c r="L248" s="418">
        <v>10563093.702584255</v>
      </c>
      <c r="M248" s="418">
        <v>-36816.211880415678</v>
      </c>
      <c r="N248" s="417">
        <v>-3.4732570538336515E-3</v>
      </c>
      <c r="O248" s="416">
        <v>2516134.8402189617</v>
      </c>
      <c r="P248" s="416">
        <v>-8910.0322570400313</v>
      </c>
      <c r="Q248" s="417">
        <v>-3.5286629375037822E-3</v>
      </c>
    </row>
    <row r="249" spans="1:17" x14ac:dyDescent="0.25">
      <c r="A249" s="430" t="s">
        <v>196</v>
      </c>
      <c r="B249" s="430" t="s">
        <v>96</v>
      </c>
      <c r="C249" s="255" t="s">
        <v>209</v>
      </c>
      <c r="D249" s="412">
        <v>77591498.560743764</v>
      </c>
      <c r="E249" s="412">
        <v>1283029.6806776971</v>
      </c>
      <c r="F249" s="413">
        <v>1.6813725914147658E-2</v>
      </c>
      <c r="G249" s="422">
        <v>45.052853038284631</v>
      </c>
      <c r="H249" s="422">
        <v>-0.33502213828300142</v>
      </c>
      <c r="I249" s="423">
        <v>2.3092378818424661</v>
      </c>
      <c r="J249" s="423">
        <v>-8.1472237860505281E-2</v>
      </c>
      <c r="K249" s="413">
        <v>-3.4078676954204565E-2</v>
      </c>
      <c r="L249" s="414">
        <v>179177227.7853947</v>
      </c>
      <c r="M249" s="414">
        <v>-3254200.9852185249</v>
      </c>
      <c r="N249" s="413">
        <v>-1.7837940573881668E-2</v>
      </c>
      <c r="O249" s="412">
        <v>42216594.505657658</v>
      </c>
      <c r="P249" s="412">
        <v>2090979.4153625146</v>
      </c>
      <c r="Q249" s="413">
        <v>5.2110837694504093E-2</v>
      </c>
    </row>
    <row r="250" spans="1:17" x14ac:dyDescent="0.25">
      <c r="A250" s="430" t="s">
        <v>196</v>
      </c>
      <c r="B250" s="430" t="s">
        <v>96</v>
      </c>
      <c r="C250" s="259" t="s">
        <v>210</v>
      </c>
      <c r="D250" s="416">
        <v>3121831.7938252753</v>
      </c>
      <c r="E250" s="416">
        <v>-358070.01971170679</v>
      </c>
      <c r="F250" s="417">
        <v>-0.10289658700104627</v>
      </c>
      <c r="G250" s="424">
        <v>1.8126654546740903</v>
      </c>
      <c r="H250" s="424">
        <v>-0.25716180640974029</v>
      </c>
      <c r="I250" s="425">
        <v>2.2058027554427357</v>
      </c>
      <c r="J250" s="425">
        <v>-2.5779420374751449E-2</v>
      </c>
      <c r="K250" s="417">
        <v>-1.1552082040316427E-2</v>
      </c>
      <c r="L250" s="418">
        <v>6886145.172848531</v>
      </c>
      <c r="M250" s="418">
        <v>-879541.68783554714</v>
      </c>
      <c r="N250" s="417">
        <v>-0.11325999922665804</v>
      </c>
      <c r="O250" s="416">
        <v>1624661.1485796571</v>
      </c>
      <c r="P250" s="416">
        <v>-220985.51240205974</v>
      </c>
      <c r="Q250" s="417">
        <v>-0.11973337967328777</v>
      </c>
    </row>
    <row r="251" spans="1:17" x14ac:dyDescent="0.25">
      <c r="A251" s="430" t="s">
        <v>196</v>
      </c>
      <c r="B251" s="430" t="s">
        <v>96</v>
      </c>
      <c r="C251" s="255" t="s">
        <v>211</v>
      </c>
      <c r="D251" s="412">
        <v>0</v>
      </c>
      <c r="E251" s="412">
        <v>-18</v>
      </c>
      <c r="F251" s="413">
        <v>-1</v>
      </c>
      <c r="G251" s="422">
        <v>0</v>
      </c>
      <c r="H251" s="422">
        <v>-1.070630514762741E-5</v>
      </c>
      <c r="I251" s="420"/>
      <c r="J251" s="423">
        <v>-2.4783333333341742</v>
      </c>
      <c r="K251" s="413">
        <v>-1</v>
      </c>
      <c r="L251" s="414">
        <v>0</v>
      </c>
      <c r="M251" s="414">
        <v>-44.610000000015134</v>
      </c>
      <c r="N251" s="413">
        <v>-1</v>
      </c>
      <c r="O251" s="412">
        <v>0</v>
      </c>
      <c r="P251" s="412">
        <v>-9</v>
      </c>
      <c r="Q251" s="413">
        <v>-1</v>
      </c>
    </row>
    <row r="252" spans="1:17" x14ac:dyDescent="0.25">
      <c r="A252" s="430" t="s">
        <v>196</v>
      </c>
      <c r="B252" s="430" t="s">
        <v>96</v>
      </c>
      <c r="C252" s="255" t="s">
        <v>212</v>
      </c>
      <c r="D252" s="416">
        <v>15122006.299443528</v>
      </c>
      <c r="E252" s="416">
        <v>2468695.1302484628</v>
      </c>
      <c r="F252" s="417">
        <v>0.19510269661735566</v>
      </c>
      <c r="G252" s="424">
        <v>8.7804661604709846</v>
      </c>
      <c r="H252" s="424">
        <v>1.2543433546218434</v>
      </c>
      <c r="I252" s="425">
        <v>2.0984828289136757</v>
      </c>
      <c r="J252" s="425">
        <v>6.0907324813314734E-2</v>
      </c>
      <c r="K252" s="417">
        <v>2.989205783576928E-2</v>
      </c>
      <c r="L252" s="418">
        <v>31733270.558106676</v>
      </c>
      <c r="M252" s="418">
        <v>5951193.6739953123</v>
      </c>
      <c r="N252" s="417">
        <v>0.23082677554432532</v>
      </c>
      <c r="O252" s="416">
        <v>6512076.2668272275</v>
      </c>
      <c r="P252" s="416">
        <v>832413.44252761174</v>
      </c>
      <c r="Q252" s="417">
        <v>0.14656036252121363</v>
      </c>
    </row>
    <row r="253" spans="1:17" x14ac:dyDescent="0.25">
      <c r="A253" s="430" t="s">
        <v>196</v>
      </c>
      <c r="B253" s="430" t="s">
        <v>96</v>
      </c>
      <c r="C253" s="259" t="s">
        <v>213</v>
      </c>
      <c r="D253" s="412">
        <v>172099.18716907501</v>
      </c>
      <c r="E253" s="412">
        <v>165853.18514895439</v>
      </c>
      <c r="F253" s="413">
        <v>26.553495278208619</v>
      </c>
      <c r="G253" s="422">
        <v>9.9927949986254955E-2</v>
      </c>
      <c r="H253" s="422">
        <v>9.6212860898471142E-2</v>
      </c>
      <c r="I253" s="423">
        <v>1.9548577796034228</v>
      </c>
      <c r="J253" s="423">
        <v>0.40990100540631946</v>
      </c>
      <c r="K253" s="413">
        <v>0.26531551707609452</v>
      </c>
      <c r="L253" s="414">
        <v>336429.43490089185</v>
      </c>
      <c r="M253" s="414">
        <v>326779.63176825771</v>
      </c>
      <c r="N253" s="413">
        <v>33.86386512520027</v>
      </c>
      <c r="O253" s="412">
        <v>86049.593584537506</v>
      </c>
      <c r="P253" s="412">
        <v>82926.592574477196</v>
      </c>
      <c r="Q253" s="413">
        <v>26.553495278208619</v>
      </c>
    </row>
    <row r="254" spans="1:17" x14ac:dyDescent="0.25">
      <c r="A254" s="430" t="s">
        <v>196</v>
      </c>
      <c r="B254" s="430" t="s">
        <v>96</v>
      </c>
      <c r="C254" s="255" t="s">
        <v>214</v>
      </c>
      <c r="D254" s="416">
        <v>36053759.174429171</v>
      </c>
      <c r="E254" s="416">
        <v>-908943.61260700226</v>
      </c>
      <c r="F254" s="417">
        <v>-2.4590831948733835E-2</v>
      </c>
      <c r="G254" s="424">
        <v>20.934312955582815</v>
      </c>
      <c r="H254" s="424">
        <v>-1.0509078843653725</v>
      </c>
      <c r="I254" s="425">
        <v>1.7739188897708846</v>
      </c>
      <c r="J254" s="425">
        <v>8.4142840622025705E-3</v>
      </c>
      <c r="K254" s="417">
        <v>4.7659371915515546E-3</v>
      </c>
      <c r="L254" s="418">
        <v>63956444.446770243</v>
      </c>
      <c r="M254" s="418">
        <v>-1301377.5631832555</v>
      </c>
      <c r="N254" s="417">
        <v>-1.9942093117737855E-2</v>
      </c>
      <c r="O254" s="416">
        <v>13078133.34720403</v>
      </c>
      <c r="P254" s="416">
        <v>-238692.14840589277</v>
      </c>
      <c r="Q254" s="417">
        <v>-1.7924102743899512E-2</v>
      </c>
    </row>
    <row r="255" spans="1:17" x14ac:dyDescent="0.25">
      <c r="A255" s="430" t="s">
        <v>196</v>
      </c>
      <c r="B255" s="430" t="s">
        <v>96</v>
      </c>
      <c r="C255" s="259" t="s">
        <v>215</v>
      </c>
      <c r="D255" s="412">
        <v>742738.54360492202</v>
      </c>
      <c r="E255" s="412">
        <v>-388370.12143370253</v>
      </c>
      <c r="F255" s="413">
        <v>-0.34335350213274218</v>
      </c>
      <c r="G255" s="422">
        <v>0.43126490751696794</v>
      </c>
      <c r="H255" s="422">
        <v>-0.24151256598464282</v>
      </c>
      <c r="I255" s="423">
        <v>2.2063954236268604</v>
      </c>
      <c r="J255" s="423">
        <v>1.7063280911219891E-2</v>
      </c>
      <c r="K255" s="413">
        <v>7.7938292588417644E-3</v>
      </c>
      <c r="L255" s="414">
        <v>1638774.9235611793</v>
      </c>
      <c r="M255" s="414">
        <v>-837597.63371206005</v>
      </c>
      <c r="N255" s="413">
        <v>-0.33823571144494829</v>
      </c>
      <c r="O255" s="412">
        <v>396179.29421103012</v>
      </c>
      <c r="P255" s="412">
        <v>-175682.81477373769</v>
      </c>
      <c r="Q255" s="413">
        <v>-0.30721184707556343</v>
      </c>
    </row>
    <row r="256" spans="1:17" x14ac:dyDescent="0.25">
      <c r="A256" s="430" t="s">
        <v>196</v>
      </c>
      <c r="B256" s="430" t="s">
        <v>466</v>
      </c>
      <c r="C256" s="255" t="s">
        <v>198</v>
      </c>
      <c r="D256" s="416">
        <v>1126011019.6178985</v>
      </c>
      <c r="E256" s="416">
        <v>40636721.72278595</v>
      </c>
      <c r="F256" s="417">
        <v>3.7440283781911492E-2</v>
      </c>
      <c r="G256" s="424">
        <v>58.264293918483055</v>
      </c>
      <c r="H256" s="424">
        <v>0.11743778531205606</v>
      </c>
      <c r="I256" s="425">
        <v>1.9762626378957147</v>
      </c>
      <c r="J256" s="425">
        <v>3.2768277241975508E-2</v>
      </c>
      <c r="K256" s="417">
        <v>1.686049515006215E-2</v>
      </c>
      <c r="L256" s="418">
        <v>2225293507.9297113</v>
      </c>
      <c r="M256" s="418">
        <v>115874680.77204871</v>
      </c>
      <c r="N256" s="417">
        <v>5.4932040655095556E-2</v>
      </c>
      <c r="O256" s="416">
        <v>472645476.9748531</v>
      </c>
      <c r="P256" s="416">
        <v>22735069.964713335</v>
      </c>
      <c r="Q256" s="417">
        <v>5.0532438482137509E-2</v>
      </c>
    </row>
    <row r="257" spans="1:17" x14ac:dyDescent="0.25">
      <c r="A257" s="430" t="s">
        <v>196</v>
      </c>
      <c r="B257" s="430" t="s">
        <v>168</v>
      </c>
      <c r="C257" s="259" t="s">
        <v>31</v>
      </c>
      <c r="D257" s="412">
        <v>82656472.925193191</v>
      </c>
      <c r="E257" s="412">
        <v>8334137.7965087295</v>
      </c>
      <c r="F257" s="413">
        <v>0.11213503695865708</v>
      </c>
      <c r="G257" s="422">
        <v>4.2769750463124527</v>
      </c>
      <c r="H257" s="422">
        <v>0.29529781607960182</v>
      </c>
      <c r="I257" s="423">
        <v>2.6786398359268007</v>
      </c>
      <c r="J257" s="423">
        <v>0.22853364209320226</v>
      </c>
      <c r="K257" s="413">
        <v>9.3274994638343975E-2</v>
      </c>
      <c r="L257" s="414">
        <v>221406921.07462752</v>
      </c>
      <c r="M257" s="414">
        <v>39309307.435661286</v>
      </c>
      <c r="N257" s="413">
        <v>0.21586942656809022</v>
      </c>
      <c r="O257" s="412">
        <v>48643453.998972848</v>
      </c>
      <c r="P257" s="412">
        <v>7924488.6382358372</v>
      </c>
      <c r="Q257" s="413">
        <v>0.19461419434485366</v>
      </c>
    </row>
    <row r="258" spans="1:17" x14ac:dyDescent="0.25">
      <c r="A258" s="430" t="s">
        <v>196</v>
      </c>
      <c r="B258" s="430" t="s">
        <v>168</v>
      </c>
      <c r="C258" s="255" t="s">
        <v>199</v>
      </c>
      <c r="D258" s="416">
        <v>15521949.36948581</v>
      </c>
      <c r="E258" s="416">
        <v>468118.34626412392</v>
      </c>
      <c r="F258" s="417">
        <v>3.1096293398140018E-2</v>
      </c>
      <c r="G258" s="424">
        <v>0.80316746860827837</v>
      </c>
      <c r="H258" s="424">
        <v>-3.3127921256344006E-3</v>
      </c>
      <c r="I258" s="425">
        <v>1.9780429353959645</v>
      </c>
      <c r="J258" s="425">
        <v>-4.5586087081799231E-2</v>
      </c>
      <c r="K258" s="417">
        <v>-2.2526899236690576E-2</v>
      </c>
      <c r="L258" s="418">
        <v>30703082.293885253</v>
      </c>
      <c r="M258" s="418">
        <v>239712.93581771478</v>
      </c>
      <c r="N258" s="417">
        <v>7.8688910934348825E-3</v>
      </c>
      <c r="O258" s="416">
        <v>7801715.5492514428</v>
      </c>
      <c r="P258" s="416">
        <v>200858.73793496937</v>
      </c>
      <c r="Q258" s="417">
        <v>2.6425802106404963E-2</v>
      </c>
    </row>
    <row r="259" spans="1:17" x14ac:dyDescent="0.25">
      <c r="A259" s="430" t="s">
        <v>196</v>
      </c>
      <c r="B259" s="430" t="s">
        <v>168</v>
      </c>
      <c r="C259" s="259" t="s">
        <v>200</v>
      </c>
      <c r="D259" s="412">
        <v>146174466.23504156</v>
      </c>
      <c r="E259" s="412">
        <v>10608460.212718487</v>
      </c>
      <c r="F259" s="413">
        <v>7.8253099903021692E-2</v>
      </c>
      <c r="G259" s="422">
        <v>7.5636489481123554</v>
      </c>
      <c r="H259" s="422">
        <v>0.30095895811005047</v>
      </c>
      <c r="I259" s="423">
        <v>2.1831992398355813</v>
      </c>
      <c r="J259" s="423">
        <v>-3.0766270701239939E-2</v>
      </c>
      <c r="K259" s="413">
        <v>-1.3896454373302333E-2</v>
      </c>
      <c r="L259" s="414">
        <v>319127983.56771457</v>
      </c>
      <c r="M259" s="414">
        <v>18989521.833064318</v>
      </c>
      <c r="N259" s="413">
        <v>6.3269204897347622E-2</v>
      </c>
      <c r="O259" s="412">
        <v>62946223.253867939</v>
      </c>
      <c r="P259" s="412">
        <v>4041645.2078609243</v>
      </c>
      <c r="Q259" s="413">
        <v>6.8613431110638376E-2</v>
      </c>
    </row>
    <row r="260" spans="1:17" x14ac:dyDescent="0.25">
      <c r="A260" s="430" t="s">
        <v>196</v>
      </c>
      <c r="B260" s="430" t="s">
        <v>168</v>
      </c>
      <c r="C260" s="255" t="s">
        <v>201</v>
      </c>
      <c r="D260" s="416">
        <v>24209437.308468726</v>
      </c>
      <c r="E260" s="416">
        <v>547248.20231711492</v>
      </c>
      <c r="F260" s="417">
        <v>2.3127539039692793E-2</v>
      </c>
      <c r="G260" s="424">
        <v>1.2526926880523486</v>
      </c>
      <c r="H260" s="424">
        <v>-1.4963924435673626E-2</v>
      </c>
      <c r="I260" s="425">
        <v>1.9894604034332815</v>
      </c>
      <c r="J260" s="425">
        <v>-0.14442097149755262</v>
      </c>
      <c r="K260" s="417">
        <v>-6.7679943784238597E-2</v>
      </c>
      <c r="L260" s="418">
        <v>48163716.914598927</v>
      </c>
      <c r="M260" s="418">
        <v>-2328587.7091092765</v>
      </c>
      <c r="N260" s="417">
        <v>-4.6117675286620002E-2</v>
      </c>
      <c r="O260" s="416">
        <v>12456980.921331499</v>
      </c>
      <c r="P260" s="416">
        <v>-350122.97863725573</v>
      </c>
      <c r="Q260" s="417">
        <v>-2.7338185226880991E-2</v>
      </c>
    </row>
    <row r="261" spans="1:17" x14ac:dyDescent="0.25">
      <c r="A261" s="430" t="s">
        <v>196</v>
      </c>
      <c r="B261" s="430" t="s">
        <v>168</v>
      </c>
      <c r="C261" s="259" t="s">
        <v>202</v>
      </c>
      <c r="D261" s="412">
        <v>5279193.9159344789</v>
      </c>
      <c r="E261" s="412">
        <v>-3983856.2835661937</v>
      </c>
      <c r="F261" s="413">
        <v>-0.43008039444511964</v>
      </c>
      <c r="G261" s="422">
        <v>0.27316651490235977</v>
      </c>
      <c r="H261" s="422">
        <v>-0.22308371725189108</v>
      </c>
      <c r="I261" s="423">
        <v>2.2189300001109213</v>
      </c>
      <c r="J261" s="423">
        <v>0.10575636276486611</v>
      </c>
      <c r="K261" s="413">
        <v>5.0046224737918851E-2</v>
      </c>
      <c r="L261" s="414">
        <v>11714161.756470069</v>
      </c>
      <c r="M261" s="414">
        <v>-7860271.7265278697</v>
      </c>
      <c r="N261" s="413">
        <v>-0.40155806978297404</v>
      </c>
      <c r="O261" s="412">
        <v>2990244.9583324315</v>
      </c>
      <c r="P261" s="412">
        <v>-2005176.3389632544</v>
      </c>
      <c r="Q261" s="413">
        <v>-0.40140284865438153</v>
      </c>
    </row>
    <row r="262" spans="1:17" x14ac:dyDescent="0.25">
      <c r="A262" s="430" t="s">
        <v>196</v>
      </c>
      <c r="B262" s="430" t="s">
        <v>168</v>
      </c>
      <c r="C262" s="255" t="s">
        <v>203</v>
      </c>
      <c r="D262" s="416">
        <v>15591778.129444715</v>
      </c>
      <c r="E262" s="416">
        <v>3966500.3201599587</v>
      </c>
      <c r="F262" s="417">
        <v>0.34119617485545467</v>
      </c>
      <c r="G262" s="424">
        <v>0.80678068670590353</v>
      </c>
      <c r="H262" s="424">
        <v>0.18397861962586082</v>
      </c>
      <c r="I262" s="425">
        <v>1.969248766069966</v>
      </c>
      <c r="J262" s="425">
        <v>-5.5246782058658628E-2</v>
      </c>
      <c r="K262" s="417">
        <v>-2.7289159568529005E-2</v>
      </c>
      <c r="L262" s="418">
        <v>30704089.842245687</v>
      </c>
      <c r="M262" s="418">
        <v>7168766.671590209</v>
      </c>
      <c r="N262" s="417">
        <v>0.30459605842712351</v>
      </c>
      <c r="O262" s="416">
        <v>7795905.0647224188</v>
      </c>
      <c r="P262" s="416">
        <v>1945136.4111975506</v>
      </c>
      <c r="Q262" s="417">
        <v>0.33245826768858466</v>
      </c>
    </row>
    <row r="263" spans="1:17" x14ac:dyDescent="0.25">
      <c r="A263" s="430" t="s">
        <v>196</v>
      </c>
      <c r="B263" s="430" t="s">
        <v>168</v>
      </c>
      <c r="C263" s="259" t="s">
        <v>204</v>
      </c>
      <c r="D263" s="412">
        <v>137526991.11846495</v>
      </c>
      <c r="E263" s="412">
        <v>719847.33298426867</v>
      </c>
      <c r="F263" s="413">
        <v>5.2617671348582449E-3</v>
      </c>
      <c r="G263" s="422">
        <v>7.1161941514302045</v>
      </c>
      <c r="H263" s="422">
        <v>-0.21298742501903156</v>
      </c>
      <c r="I263" s="423">
        <v>1.7869505751063095</v>
      </c>
      <c r="J263" s="423">
        <v>-2.3240913760405268E-2</v>
      </c>
      <c r="K263" s="413">
        <v>-1.2838925551989769E-2</v>
      </c>
      <c r="L263" s="414">
        <v>245753935.87178126</v>
      </c>
      <c r="M263" s="414">
        <v>-1893191.4248607457</v>
      </c>
      <c r="N263" s="413">
        <v>-7.6447138536479059E-3</v>
      </c>
      <c r="O263" s="412">
        <v>53296358.229312852</v>
      </c>
      <c r="P263" s="412">
        <v>418367.57936745137</v>
      </c>
      <c r="Q263" s="413">
        <v>7.9119417024951441E-3</v>
      </c>
    </row>
    <row r="264" spans="1:17" x14ac:dyDescent="0.25">
      <c r="A264" s="430" t="s">
        <v>196</v>
      </c>
      <c r="B264" s="430" t="s">
        <v>168</v>
      </c>
      <c r="C264" s="255" t="s">
        <v>205</v>
      </c>
      <c r="D264" s="416">
        <v>3852655.0757763386</v>
      </c>
      <c r="E264" s="416">
        <v>272124.23243142525</v>
      </c>
      <c r="F264" s="417">
        <v>7.6001085966685381E-2</v>
      </c>
      <c r="G264" s="424">
        <v>0.19935171485066</v>
      </c>
      <c r="H264" s="424">
        <v>7.5316098121328834E-3</v>
      </c>
      <c r="I264" s="425">
        <v>2.1668746895837274</v>
      </c>
      <c r="J264" s="425">
        <v>0.14477149793316002</v>
      </c>
      <c r="K264" s="417">
        <v>7.1594515319956767E-2</v>
      </c>
      <c r="L264" s="418">
        <v>8348220.7713960251</v>
      </c>
      <c r="M264" s="418">
        <v>1108017.9252649788</v>
      </c>
      <c r="N264" s="417">
        <v>0.15303686220021739</v>
      </c>
      <c r="O264" s="416">
        <v>1946130.6281563044</v>
      </c>
      <c r="P264" s="416">
        <v>182972.58026574575</v>
      </c>
      <c r="Q264" s="417">
        <v>0.10377548427076862</v>
      </c>
    </row>
    <row r="265" spans="1:17" x14ac:dyDescent="0.25">
      <c r="A265" s="430" t="s">
        <v>196</v>
      </c>
      <c r="B265" s="430" t="s">
        <v>168</v>
      </c>
      <c r="C265" s="259" t="s">
        <v>206</v>
      </c>
      <c r="D265" s="412">
        <v>66699.566288232803</v>
      </c>
      <c r="E265" s="412">
        <v>-2435151.0115605714</v>
      </c>
      <c r="F265" s="413">
        <v>-0.97333990811490279</v>
      </c>
      <c r="G265" s="422">
        <v>3.4513011566900008E-3</v>
      </c>
      <c r="H265" s="422">
        <v>-0.13058056775616997</v>
      </c>
      <c r="I265" s="423">
        <v>1.7406436158061287</v>
      </c>
      <c r="J265" s="423">
        <v>-0.26743646539280697</v>
      </c>
      <c r="K265" s="413">
        <v>-0.13318017936472559</v>
      </c>
      <c r="L265" s="414">
        <v>116100.17423665011</v>
      </c>
      <c r="M265" s="414">
        <v>-4907816.1372775808</v>
      </c>
      <c r="N265" s="413">
        <v>-0.9768905039340402</v>
      </c>
      <c r="O265" s="412">
        <v>33349.783144116402</v>
      </c>
      <c r="P265" s="412">
        <v>-1217575.5057802857</v>
      </c>
      <c r="Q265" s="413">
        <v>-0.97333990811490279</v>
      </c>
    </row>
    <row r="266" spans="1:17" x14ac:dyDescent="0.25">
      <c r="A266" s="430" t="s">
        <v>196</v>
      </c>
      <c r="B266" s="430" t="s">
        <v>168</v>
      </c>
      <c r="C266" s="255" t="s">
        <v>207</v>
      </c>
      <c r="D266" s="416">
        <v>204521.07119635781</v>
      </c>
      <c r="E266" s="416">
        <v>59301.016844430153</v>
      </c>
      <c r="F266" s="417">
        <v>0.40835280711794464</v>
      </c>
      <c r="G266" s="424">
        <v>1.0582734624347875E-2</v>
      </c>
      <c r="H266" s="424">
        <v>2.8028474237493366E-3</v>
      </c>
      <c r="I266" s="425">
        <v>4.3021806094874071</v>
      </c>
      <c r="J266" s="425">
        <v>1.4860114205260309</v>
      </c>
      <c r="K266" s="417">
        <v>0.52767121604440348</v>
      </c>
      <c r="L266" s="418">
        <v>879886.58673256403</v>
      </c>
      <c r="M266" s="418">
        <v>470922.34404736897</v>
      </c>
      <c r="N266" s="417">
        <v>1.1515000454694198</v>
      </c>
      <c r="O266" s="416">
        <v>109092.01335203648</v>
      </c>
      <c r="P266" s="416">
        <v>17614.813760271325</v>
      </c>
      <c r="Q266" s="417">
        <v>0.19255960872087108</v>
      </c>
    </row>
    <row r="267" spans="1:17" x14ac:dyDescent="0.25">
      <c r="A267" s="430" t="s">
        <v>196</v>
      </c>
      <c r="B267" s="430" t="s">
        <v>168</v>
      </c>
      <c r="C267" s="255" t="s">
        <v>208</v>
      </c>
      <c r="D267" s="412">
        <v>21637436.28184193</v>
      </c>
      <c r="E267" s="412">
        <v>1062327.0253132954</v>
      </c>
      <c r="F267" s="413">
        <v>5.1631659014214529E-2</v>
      </c>
      <c r="G267" s="422">
        <v>1.1196071132549761</v>
      </c>
      <c r="H267" s="422">
        <v>1.7334910767959011E-2</v>
      </c>
      <c r="I267" s="423">
        <v>2.1748137112822099</v>
      </c>
      <c r="J267" s="423">
        <v>6.731404661754059E-2</v>
      </c>
      <c r="K267" s="413">
        <v>3.1940240725139631E-2</v>
      </c>
      <c r="L267" s="414">
        <v>47057393.102744989</v>
      </c>
      <c r="M267" s="414">
        <v>3695357.2441719547</v>
      </c>
      <c r="N267" s="413">
        <v>8.5221027357306425E-2</v>
      </c>
      <c r="O267" s="412">
        <v>11444310.556720546</v>
      </c>
      <c r="P267" s="412">
        <v>760747.59130012617</v>
      </c>
      <c r="Q267" s="413">
        <v>7.1207292338936412E-2</v>
      </c>
    </row>
    <row r="268" spans="1:17" x14ac:dyDescent="0.25">
      <c r="A268" s="430" t="s">
        <v>196</v>
      </c>
      <c r="B268" s="430" t="s">
        <v>168</v>
      </c>
      <c r="C268" s="259" t="s">
        <v>209</v>
      </c>
      <c r="D268" s="416">
        <v>782371434.07501447</v>
      </c>
      <c r="E268" s="416">
        <v>24799182.317814827</v>
      </c>
      <c r="F268" s="417">
        <v>3.2735072146970495E-2</v>
      </c>
      <c r="G268" s="424">
        <v>40.483013393457156</v>
      </c>
      <c r="H268" s="424">
        <v>-0.10247386088098409</v>
      </c>
      <c r="I268" s="425">
        <v>2.2508304606913945</v>
      </c>
      <c r="J268" s="425">
        <v>7.9176897697026405E-2</v>
      </c>
      <c r="K268" s="417">
        <v>3.6459267281957232E-2</v>
      </c>
      <c r="L268" s="418">
        <v>1760985455.3908517</v>
      </c>
      <c r="M268" s="418">
        <v>115800975.63666272</v>
      </c>
      <c r="N268" s="417">
        <v>7.0387836173828253E-2</v>
      </c>
      <c r="O268" s="416">
        <v>399647767.97955251</v>
      </c>
      <c r="P268" s="416">
        <v>16349668.46338582</v>
      </c>
      <c r="Q268" s="417">
        <v>4.2655229660736232E-2</v>
      </c>
    </row>
    <row r="269" spans="1:17" x14ac:dyDescent="0.25">
      <c r="A269" s="430" t="s">
        <v>196</v>
      </c>
      <c r="B269" s="430" t="s">
        <v>168</v>
      </c>
      <c r="C269" s="255" t="s">
        <v>210</v>
      </c>
      <c r="D269" s="412">
        <v>26934483.137065522</v>
      </c>
      <c r="E269" s="412">
        <v>1698337.9853966832</v>
      </c>
      <c r="F269" s="413">
        <v>6.7297837097928317E-2</v>
      </c>
      <c r="G269" s="422">
        <v>1.3936974103263615</v>
      </c>
      <c r="H269" s="422">
        <v>4.1719107232515373E-2</v>
      </c>
      <c r="I269" s="423">
        <v>2.41391254519933</v>
      </c>
      <c r="J269" s="423">
        <v>0.1032036093518891</v>
      </c>
      <c r="K269" s="413">
        <v>4.466318009630222E-2</v>
      </c>
      <c r="L269" s="414">
        <v>65017486.743022271</v>
      </c>
      <c r="M269" s="414">
        <v>6704100.6347180158</v>
      </c>
      <c r="N269" s="413">
        <v>0.11496675261262701</v>
      </c>
      <c r="O269" s="412">
        <v>14598229.951948168</v>
      </c>
      <c r="P269" s="412">
        <v>1063387.1476358511</v>
      </c>
      <c r="Q269" s="413">
        <v>7.8566641889409081E-2</v>
      </c>
    </row>
    <row r="270" spans="1:17" x14ac:dyDescent="0.25">
      <c r="A270" s="430" t="s">
        <v>196</v>
      </c>
      <c r="B270" s="430" t="s">
        <v>168</v>
      </c>
      <c r="C270" s="259" t="s">
        <v>211</v>
      </c>
      <c r="D270" s="416">
        <v>52</v>
      </c>
      <c r="E270" s="416">
        <v>-682</v>
      </c>
      <c r="F270" s="417">
        <v>-0.92915531335149859</v>
      </c>
      <c r="G270" s="424">
        <v>2.6906870634261064E-6</v>
      </c>
      <c r="H270" s="424">
        <v>-3.6631961800212243E-5</v>
      </c>
      <c r="I270" s="425">
        <v>2.2659615384618519</v>
      </c>
      <c r="J270" s="425">
        <v>0.25925854118603775</v>
      </c>
      <c r="K270" s="417">
        <v>0.12919626947186125</v>
      </c>
      <c r="L270" s="418">
        <v>117.8300000000163</v>
      </c>
      <c r="M270" s="418">
        <v>-1355.0900000004312</v>
      </c>
      <c r="N270" s="417">
        <v>-0.9200024441246093</v>
      </c>
      <c r="O270" s="416">
        <v>26</v>
      </c>
      <c r="P270" s="416">
        <v>-341</v>
      </c>
      <c r="Q270" s="417">
        <v>-0.92915531335149859</v>
      </c>
    </row>
    <row r="271" spans="1:17" x14ac:dyDescent="0.25">
      <c r="A271" s="430" t="s">
        <v>196</v>
      </c>
      <c r="B271" s="430" t="s">
        <v>168</v>
      </c>
      <c r="C271" s="259" t="s">
        <v>212</v>
      </c>
      <c r="D271" s="412">
        <v>181836854.1169939</v>
      </c>
      <c r="E271" s="412">
        <v>21922866.735828042</v>
      </c>
      <c r="F271" s="413">
        <v>0.1370916146539039</v>
      </c>
      <c r="G271" s="422">
        <v>9.4089629043595302</v>
      </c>
      <c r="H271" s="422">
        <v>0.84187629104361861</v>
      </c>
      <c r="I271" s="423">
        <v>2.0645288120983589</v>
      </c>
      <c r="J271" s="423">
        <v>4.4089394507964563E-2</v>
      </c>
      <c r="K271" s="413">
        <v>2.1821685977868231E-2</v>
      </c>
      <c r="L271" s="414">
        <v>375407424.42586005</v>
      </c>
      <c r="M271" s="414">
        <v>52310900.896899641</v>
      </c>
      <c r="N271" s="413">
        <v>0.16190487079694874</v>
      </c>
      <c r="O271" s="412">
        <v>80533479.159549773</v>
      </c>
      <c r="P271" s="412">
        <v>8708357.1174536645</v>
      </c>
      <c r="Q271" s="413">
        <v>0.12124388890491225</v>
      </c>
    </row>
    <row r="272" spans="1:17" x14ac:dyDescent="0.25">
      <c r="A272" s="430" t="s">
        <v>196</v>
      </c>
      <c r="B272" s="430" t="s">
        <v>168</v>
      </c>
      <c r="C272" s="255" t="s">
        <v>213</v>
      </c>
      <c r="D272" s="416">
        <v>2212097.4482851028</v>
      </c>
      <c r="E272" s="416">
        <v>2187913.953471899</v>
      </c>
      <c r="F272" s="417">
        <v>90.471371915912343</v>
      </c>
      <c r="G272" s="424">
        <v>0.11446273052189666</v>
      </c>
      <c r="H272" s="424">
        <v>0.11316714595127646</v>
      </c>
      <c r="I272" s="425">
        <v>1.9561638830262711</v>
      </c>
      <c r="J272" s="425">
        <v>0.3092474014580322</v>
      </c>
      <c r="K272" s="417">
        <v>0.18777357863560779</v>
      </c>
      <c r="L272" s="418">
        <v>4327225.1340698926</v>
      </c>
      <c r="M272" s="418">
        <v>4287396.9378801072</v>
      </c>
      <c r="N272" s="417">
        <v>107.64727876327183</v>
      </c>
      <c r="O272" s="416">
        <v>1106048.7241425514</v>
      </c>
      <c r="P272" s="416">
        <v>1093956.9767359495</v>
      </c>
      <c r="Q272" s="417">
        <v>90.471371915912343</v>
      </c>
    </row>
    <row r="273" spans="1:17" x14ac:dyDescent="0.25">
      <c r="A273" s="430" t="s">
        <v>196</v>
      </c>
      <c r="B273" s="430" t="s">
        <v>168</v>
      </c>
      <c r="C273" s="259" t="s">
        <v>214</v>
      </c>
      <c r="D273" s="412">
        <v>475560700.12382948</v>
      </c>
      <c r="E273" s="412">
        <v>912211.92415928841</v>
      </c>
      <c r="F273" s="413">
        <v>1.9218683864754007E-3</v>
      </c>
      <c r="G273" s="422">
        <v>24.607404301866346</v>
      </c>
      <c r="H273" s="422">
        <v>-0.82098239449934951</v>
      </c>
      <c r="I273" s="423">
        <v>1.7632572081380442</v>
      </c>
      <c r="J273" s="423">
        <v>1.8639110279470295E-3</v>
      </c>
      <c r="K273" s="413">
        <v>1.0582026348147982E-3</v>
      </c>
      <c r="L273" s="414">
        <v>838535832.40051723</v>
      </c>
      <c r="M273" s="414">
        <v>2493166.8021770716</v>
      </c>
      <c r="N273" s="413">
        <v>2.9821047474805113E-3</v>
      </c>
      <c r="O273" s="412">
        <v>173218184.84251025</v>
      </c>
      <c r="P273" s="412">
        <v>965105.68532216549</v>
      </c>
      <c r="Q273" s="413">
        <v>5.6028356070283447E-3</v>
      </c>
    </row>
    <row r="274" spans="1:17" x14ac:dyDescent="0.25">
      <c r="A274" s="430" t="s">
        <v>196</v>
      </c>
      <c r="B274" s="430" t="s">
        <v>168</v>
      </c>
      <c r="C274" s="255" t="s">
        <v>215</v>
      </c>
      <c r="D274" s="416">
        <v>10954669.103117779</v>
      </c>
      <c r="E274" s="416">
        <v>-5155735.864103578</v>
      </c>
      <c r="F274" s="417">
        <v>-0.32002521814898943</v>
      </c>
      <c r="G274" s="424">
        <v>0.56683820076678215</v>
      </c>
      <c r="H274" s="424">
        <v>-0.29624599211749647</v>
      </c>
      <c r="I274" s="425">
        <v>2.3910942546819887</v>
      </c>
      <c r="J274" s="425">
        <v>0.37789204586270486</v>
      </c>
      <c r="K274" s="417">
        <v>0.1877069497575872</v>
      </c>
      <c r="L274" s="418">
        <v>26193646.354407214</v>
      </c>
      <c r="M274" s="418">
        <v>-6239856.5105759837</v>
      </c>
      <c r="N274" s="417">
        <v>-0.19238922593565555</v>
      </c>
      <c r="O274" s="416">
        <v>6182724.2608695328</v>
      </c>
      <c r="P274" s="416">
        <v>-1364475.6776137697</v>
      </c>
      <c r="Q274" s="417">
        <v>-0.18079230558823342</v>
      </c>
    </row>
    <row r="275" spans="1:17" x14ac:dyDescent="0.25">
      <c r="A275" s="430" t="s">
        <v>196</v>
      </c>
      <c r="B275" s="430" t="s">
        <v>467</v>
      </c>
      <c r="C275" s="259" t="s">
        <v>198</v>
      </c>
      <c r="D275" s="412">
        <v>1034830545.3982335</v>
      </c>
      <c r="E275" s="412">
        <v>35937616.682132721</v>
      </c>
      <c r="F275" s="413">
        <v>3.5977446279777087E-2</v>
      </c>
      <c r="G275" s="422">
        <v>58.55377475349367</v>
      </c>
      <c r="H275" s="422">
        <v>0.14759416783908108</v>
      </c>
      <c r="I275" s="423">
        <v>1.9779928811395207</v>
      </c>
      <c r="J275" s="423">
        <v>3.175018270274621E-2</v>
      </c>
      <c r="K275" s="413">
        <v>1.6313578326201564E-2</v>
      </c>
      <c r="L275" s="414">
        <v>2046887451.9834335</v>
      </c>
      <c r="M275" s="414">
        <v>102799382.94959688</v>
      </c>
      <c r="N275" s="413">
        <v>5.287794549384052E-2</v>
      </c>
      <c r="O275" s="412">
        <v>434657619.73195899</v>
      </c>
      <c r="P275" s="412">
        <v>20476493.853085458</v>
      </c>
      <c r="Q275" s="413">
        <v>4.9438500630938381E-2</v>
      </c>
    </row>
    <row r="276" spans="1:17" x14ac:dyDescent="0.25">
      <c r="A276" s="430" t="s">
        <v>196</v>
      </c>
      <c r="B276" s="430" t="s">
        <v>169</v>
      </c>
      <c r="C276" s="255" t="s">
        <v>31</v>
      </c>
      <c r="D276" s="416">
        <v>77582974.983533487</v>
      </c>
      <c r="E276" s="416">
        <v>8047169.8360340595</v>
      </c>
      <c r="F276" s="417">
        <v>0.11572699588311941</v>
      </c>
      <c r="G276" s="424">
        <v>4.389874324924917</v>
      </c>
      <c r="H276" s="424">
        <v>0.32405237758783123</v>
      </c>
      <c r="I276" s="425">
        <v>2.6810685519199997</v>
      </c>
      <c r="J276" s="425">
        <v>0.23358846711294801</v>
      </c>
      <c r="K276" s="417">
        <v>9.5440395434867473E-2</v>
      </c>
      <c r="L276" s="418">
        <v>208005274.3927477</v>
      </c>
      <c r="M276" s="418">
        <v>37817776.113219172</v>
      </c>
      <c r="N276" s="417">
        <v>0.2222124215675611</v>
      </c>
      <c r="O276" s="416">
        <v>45774580.30811777</v>
      </c>
      <c r="P276" s="416">
        <v>7739679.9720567316</v>
      </c>
      <c r="Q276" s="417">
        <v>0.20348889845042425</v>
      </c>
    </row>
    <row r="277" spans="1:17" x14ac:dyDescent="0.25">
      <c r="A277" s="430" t="s">
        <v>196</v>
      </c>
      <c r="B277" s="430" t="s">
        <v>169</v>
      </c>
      <c r="C277" s="259" t="s">
        <v>199</v>
      </c>
      <c r="D277" s="412">
        <v>14155744.363882447</v>
      </c>
      <c r="E277" s="412">
        <v>469632.51747503318</v>
      </c>
      <c r="F277" s="413">
        <v>3.4314531602948367E-2</v>
      </c>
      <c r="G277" s="422">
        <v>0.80097390885561426</v>
      </c>
      <c r="H277" s="422">
        <v>7.3446673225796566E-4</v>
      </c>
      <c r="I277" s="423">
        <v>1.9748410912209773</v>
      </c>
      <c r="J277" s="423">
        <v>-5.2201162614546215E-2</v>
      </c>
      <c r="K277" s="413">
        <v>-2.5752380107406422E-2</v>
      </c>
      <c r="L277" s="414">
        <v>27955345.646614809</v>
      </c>
      <c r="M277" s="414">
        <v>213018.64322806522</v>
      </c>
      <c r="N277" s="413">
        <v>7.6784706344950882E-3</v>
      </c>
      <c r="O277" s="412">
        <v>7114855.7491177954</v>
      </c>
      <c r="P277" s="412">
        <v>202080.87637521885</v>
      </c>
      <c r="Q277" s="413">
        <v>2.9232960727830735E-2</v>
      </c>
    </row>
    <row r="278" spans="1:17" x14ac:dyDescent="0.25">
      <c r="A278" s="430" t="s">
        <v>196</v>
      </c>
      <c r="B278" s="430" t="s">
        <v>169</v>
      </c>
      <c r="C278" s="255" t="s">
        <v>200</v>
      </c>
      <c r="D278" s="416">
        <v>134662528.50529531</v>
      </c>
      <c r="E278" s="416">
        <v>9756942.2303517759</v>
      </c>
      <c r="F278" s="417">
        <v>7.8114538519315616E-2</v>
      </c>
      <c r="G278" s="424">
        <v>7.6196043853736466</v>
      </c>
      <c r="H278" s="424">
        <v>0.31626083532152283</v>
      </c>
      <c r="I278" s="425">
        <v>2.1794467742498473</v>
      </c>
      <c r="J278" s="425">
        <v>-3.9622194081630369E-2</v>
      </c>
      <c r="K278" s="417">
        <v>-1.785532340232867E-2</v>
      </c>
      <c r="L278" s="418">
        <v>293489813.36319399</v>
      </c>
      <c r="M278" s="418">
        <v>16315702.889216661</v>
      </c>
      <c r="N278" s="417">
        <v>5.8864454769300946E-2</v>
      </c>
      <c r="O278" s="416">
        <v>57876975.111138478</v>
      </c>
      <c r="P278" s="416">
        <v>3460916.0914775357</v>
      </c>
      <c r="Q278" s="417">
        <v>6.3601005913108855E-2</v>
      </c>
    </row>
    <row r="279" spans="1:17" x14ac:dyDescent="0.25">
      <c r="A279" s="430" t="s">
        <v>196</v>
      </c>
      <c r="B279" s="430" t="s">
        <v>169</v>
      </c>
      <c r="C279" s="259" t="s">
        <v>201</v>
      </c>
      <c r="D279" s="412">
        <v>21811698.629814912</v>
      </c>
      <c r="E279" s="412">
        <v>360867.51008954272</v>
      </c>
      <c r="F279" s="413">
        <v>1.6823008305617709E-2</v>
      </c>
      <c r="G279" s="422">
        <v>1.234170458381455</v>
      </c>
      <c r="H279" s="422">
        <v>-2.0079201490889043E-2</v>
      </c>
      <c r="I279" s="423">
        <v>1.9780939435967846</v>
      </c>
      <c r="J279" s="423">
        <v>-0.14864932822497146</v>
      </c>
      <c r="K279" s="413">
        <v>-6.9895285526230574E-2</v>
      </c>
      <c r="L279" s="414">
        <v>43145588.959195159</v>
      </c>
      <c r="M279" s="414">
        <v>-2474821.7996655107</v>
      </c>
      <c r="N279" s="413">
        <v>-5.4248126189544138E-2</v>
      </c>
      <c r="O279" s="412">
        <v>11177163.325677745</v>
      </c>
      <c r="P279" s="412">
        <v>-439947.6793455109</v>
      </c>
      <c r="Q279" s="413">
        <v>-3.7870661574575373E-2</v>
      </c>
    </row>
    <row r="280" spans="1:17" x14ac:dyDescent="0.25">
      <c r="A280" s="430" t="s">
        <v>196</v>
      </c>
      <c r="B280" s="430" t="s">
        <v>169</v>
      </c>
      <c r="C280" s="255" t="s">
        <v>202</v>
      </c>
      <c r="D280" s="416">
        <v>4736749.1966117118</v>
      </c>
      <c r="E280" s="416">
        <v>-3443620.2773392564</v>
      </c>
      <c r="F280" s="417">
        <v>-0.42096146003000168</v>
      </c>
      <c r="G280" s="424">
        <v>0.2680192875592593</v>
      </c>
      <c r="H280" s="424">
        <v>-0.21029437651589139</v>
      </c>
      <c r="I280" s="425">
        <v>2.2255774964442963</v>
      </c>
      <c r="J280" s="425">
        <v>0.14868003429890742</v>
      </c>
      <c r="K280" s="417">
        <v>7.1587566073350706E-2</v>
      </c>
      <c r="L280" s="418">
        <v>10542002.418279625</v>
      </c>
      <c r="M280" s="418">
        <v>-6447786.1815807484</v>
      </c>
      <c r="N280" s="417">
        <v>-0.37950950029088282</v>
      </c>
      <c r="O280" s="416">
        <v>2680309.4191334248</v>
      </c>
      <c r="P280" s="416">
        <v>-1724409.4626231175</v>
      </c>
      <c r="Q280" s="417">
        <v>-0.39149137752360857</v>
      </c>
    </row>
    <row r="281" spans="1:17" x14ac:dyDescent="0.25">
      <c r="A281" s="430" t="s">
        <v>196</v>
      </c>
      <c r="B281" s="430" t="s">
        <v>169</v>
      </c>
      <c r="C281" s="259" t="s">
        <v>203</v>
      </c>
      <c r="D281" s="412">
        <v>14662803.709706422</v>
      </c>
      <c r="E281" s="412">
        <v>3864787.9937756639</v>
      </c>
      <c r="F281" s="413">
        <v>0.35791650016528342</v>
      </c>
      <c r="G281" s="422">
        <v>0.82966482724226198</v>
      </c>
      <c r="H281" s="422">
        <v>0.19829499996557542</v>
      </c>
      <c r="I281" s="423">
        <v>1.9677614278969666</v>
      </c>
      <c r="J281" s="423">
        <v>-4.8627066763869742E-2</v>
      </c>
      <c r="K281" s="413">
        <v>-2.4115921556103197E-2</v>
      </c>
      <c r="L281" s="414">
        <v>28852899.564784847</v>
      </c>
      <c r="M281" s="414">
        <v>7079904.9100151733</v>
      </c>
      <c r="N281" s="413">
        <v>0.3251690923675592</v>
      </c>
      <c r="O281" s="412">
        <v>7331416.8548532762</v>
      </c>
      <c r="P281" s="412">
        <v>1902137.9105054252</v>
      </c>
      <c r="Q281" s="413">
        <v>0.3503481640938057</v>
      </c>
    </row>
    <row r="282" spans="1:17" x14ac:dyDescent="0.25">
      <c r="A282" s="430" t="s">
        <v>196</v>
      </c>
      <c r="B282" s="430" t="s">
        <v>169</v>
      </c>
      <c r="C282" s="255" t="s">
        <v>204</v>
      </c>
      <c r="D282" s="416">
        <v>126203570.44257504</v>
      </c>
      <c r="E282" s="416">
        <v>445526.72153361142</v>
      </c>
      <c r="F282" s="417">
        <v>3.5427294219198113E-3</v>
      </c>
      <c r="G282" s="424">
        <v>7.1409715046026552</v>
      </c>
      <c r="H282" s="424">
        <v>-0.21221600980946764</v>
      </c>
      <c r="I282" s="425">
        <v>1.7865642116470415</v>
      </c>
      <c r="J282" s="425">
        <v>-2.4525700953971663E-2</v>
      </c>
      <c r="K282" s="417">
        <v>-1.3541956577268357E-2</v>
      </c>
      <c r="L282" s="418">
        <v>225470782.33478093</v>
      </c>
      <c r="M282" s="418">
        <v>-2288342.0768343806</v>
      </c>
      <c r="N282" s="417">
        <v>-1.0047202643345248E-2</v>
      </c>
      <c r="O282" s="416">
        <v>48917264.986140162</v>
      </c>
      <c r="P282" s="416">
        <v>306319.74167589843</v>
      </c>
      <c r="Q282" s="417">
        <v>6.3014561871903045E-3</v>
      </c>
    </row>
    <row r="283" spans="1:17" x14ac:dyDescent="0.25">
      <c r="A283" s="430" t="s">
        <v>196</v>
      </c>
      <c r="B283" s="430" t="s">
        <v>169</v>
      </c>
      <c r="C283" s="259" t="s">
        <v>205</v>
      </c>
      <c r="D283" s="412">
        <v>3625783.3540525129</v>
      </c>
      <c r="E283" s="412">
        <v>349471.06942892121</v>
      </c>
      <c r="F283" s="413">
        <v>0.10666598268701702</v>
      </c>
      <c r="G283" s="422">
        <v>0.2051575523763236</v>
      </c>
      <c r="H283" s="422">
        <v>1.3588584922845565E-2</v>
      </c>
      <c r="I283" s="423">
        <v>2.1705183883062151</v>
      </c>
      <c r="J283" s="423">
        <v>0.14062766525640535</v>
      </c>
      <c r="K283" s="413">
        <v>6.9278441277429603E-2</v>
      </c>
      <c r="L283" s="414">
        <v>7869829.4419855634</v>
      </c>
      <c r="M283" s="414">
        <v>1219273.5296140071</v>
      </c>
      <c r="N283" s="413">
        <v>0.18333407698232854</v>
      </c>
      <c r="O283" s="412">
        <v>1834407.8439594512</v>
      </c>
      <c r="P283" s="412">
        <v>221276.43418835173</v>
      </c>
      <c r="Q283" s="413">
        <v>0.13717198291969931</v>
      </c>
    </row>
    <row r="284" spans="1:17" x14ac:dyDescent="0.25">
      <c r="A284" s="430" t="s">
        <v>196</v>
      </c>
      <c r="B284" s="430" t="s">
        <v>169</v>
      </c>
      <c r="C284" s="255" t="s">
        <v>206</v>
      </c>
      <c r="D284" s="416">
        <v>57851.539773702621</v>
      </c>
      <c r="E284" s="416">
        <v>-2185215.5442098491</v>
      </c>
      <c r="F284" s="417">
        <v>-0.97420873402013386</v>
      </c>
      <c r="G284" s="424">
        <v>3.2734113272125933E-3</v>
      </c>
      <c r="H284" s="424">
        <v>-0.12788076687011404</v>
      </c>
      <c r="I284" s="425">
        <v>1.7482538242446741</v>
      </c>
      <c r="J284" s="425">
        <v>-0.24837386837618602</v>
      </c>
      <c r="K284" s="417">
        <v>-0.12439668611936344</v>
      </c>
      <c r="L284" s="418">
        <v>101139.17564781848</v>
      </c>
      <c r="M284" s="418">
        <v>-4377430.6806400614</v>
      </c>
      <c r="N284" s="417">
        <v>-0.97741708203885225</v>
      </c>
      <c r="O284" s="416">
        <v>28925.769886851311</v>
      </c>
      <c r="P284" s="416">
        <v>-1092607.7721049245</v>
      </c>
      <c r="Q284" s="417">
        <v>-0.97420873402013386</v>
      </c>
    </row>
    <row r="285" spans="1:17" x14ac:dyDescent="0.25">
      <c r="A285" s="430" t="s">
        <v>196</v>
      </c>
      <c r="B285" s="430" t="s">
        <v>169</v>
      </c>
      <c r="C285" s="259" t="s">
        <v>207</v>
      </c>
      <c r="D285" s="412">
        <v>204444.85</v>
      </c>
      <c r="E285" s="412">
        <v>59224.795648072584</v>
      </c>
      <c r="F285" s="413">
        <v>0.40782794024127517</v>
      </c>
      <c r="G285" s="422">
        <v>1.1568094650515942E-2</v>
      </c>
      <c r="H285" s="422">
        <v>3.0769456241242672E-3</v>
      </c>
      <c r="I285" s="423">
        <v>4.3028367307858328</v>
      </c>
      <c r="J285" s="423">
        <v>1.4866675418244513</v>
      </c>
      <c r="K285" s="413">
        <v>0.52790419966661961</v>
      </c>
      <c r="L285" s="414">
        <v>879692.80999999994</v>
      </c>
      <c r="M285" s="414">
        <v>470728.56731480476</v>
      </c>
      <c r="N285" s="413">
        <v>1.1510262223026511</v>
      </c>
      <c r="O285" s="412">
        <v>109044</v>
      </c>
      <c r="P285" s="412">
        <v>17566.800408234791</v>
      </c>
      <c r="Q285" s="413">
        <v>0.19203474184419783</v>
      </c>
    </row>
    <row r="286" spans="1:17" x14ac:dyDescent="0.25">
      <c r="A286" s="430" t="s">
        <v>196</v>
      </c>
      <c r="B286" s="430" t="s">
        <v>169</v>
      </c>
      <c r="C286" s="259" t="s">
        <v>208</v>
      </c>
      <c r="D286" s="416">
        <v>17031323.589058746</v>
      </c>
      <c r="E286" s="416">
        <v>176580.3038223125</v>
      </c>
      <c r="F286" s="417">
        <v>1.0476594085949942E-2</v>
      </c>
      <c r="G286" s="424">
        <v>0.96368269145344798</v>
      </c>
      <c r="H286" s="424">
        <v>-2.1829520859103391E-2</v>
      </c>
      <c r="I286" s="425">
        <v>2.1677786676100159</v>
      </c>
      <c r="J286" s="425">
        <v>7.29107100525761E-2</v>
      </c>
      <c r="K286" s="417">
        <v>3.4804441869256547E-2</v>
      </c>
      <c r="L286" s="418">
        <v>36920139.957524799</v>
      </c>
      <c r="M286" s="418">
        <v>1611678.3164265752</v>
      </c>
      <c r="N286" s="417">
        <v>4.5645667965058534E-2</v>
      </c>
      <c r="O286" s="416">
        <v>9009324.4390672129</v>
      </c>
      <c r="P286" s="416">
        <v>367398.04607577622</v>
      </c>
      <c r="Q286" s="417">
        <v>4.2513443110755306E-2</v>
      </c>
    </row>
    <row r="287" spans="1:17" x14ac:dyDescent="0.25">
      <c r="A287" s="430" t="s">
        <v>196</v>
      </c>
      <c r="B287" s="430" t="s">
        <v>169</v>
      </c>
      <c r="C287" s="255" t="s">
        <v>209</v>
      </c>
      <c r="D287" s="412">
        <v>710674294.92221391</v>
      </c>
      <c r="E287" s="412">
        <v>20765956.949388623</v>
      </c>
      <c r="F287" s="413">
        <v>3.0099588316914314E-2</v>
      </c>
      <c r="G287" s="422">
        <v>40.212054788119396</v>
      </c>
      <c r="H287" s="422">
        <v>-0.12751496635028303</v>
      </c>
      <c r="I287" s="423">
        <v>2.2457796594102803</v>
      </c>
      <c r="J287" s="423">
        <v>6.7240412414291573E-2</v>
      </c>
      <c r="K287" s="413">
        <v>3.0864907532425729E-2</v>
      </c>
      <c r="L287" s="414">
        <v>1596017876.0020506</v>
      </c>
      <c r="M287" s="414">
        <v>93025484.898477793</v>
      </c>
      <c r="N287" s="413">
        <v>6.1893516859505712E-2</v>
      </c>
      <c r="O287" s="412">
        <v>362538205.07464564</v>
      </c>
      <c r="P287" s="412">
        <v>14598594.256527662</v>
      </c>
      <c r="Q287" s="413">
        <v>4.1957264429311941E-2</v>
      </c>
    </row>
    <row r="288" spans="1:17" x14ac:dyDescent="0.25">
      <c r="A288" s="430" t="s">
        <v>196</v>
      </c>
      <c r="B288" s="430" t="s">
        <v>169</v>
      </c>
      <c r="C288" s="259" t="s">
        <v>210</v>
      </c>
      <c r="D288" s="416">
        <v>24773525.032098338</v>
      </c>
      <c r="E288" s="416">
        <v>1556051.5300307609</v>
      </c>
      <c r="F288" s="417">
        <v>6.7020708773165627E-2</v>
      </c>
      <c r="G288" s="424">
        <v>1.4017593615013515</v>
      </c>
      <c r="H288" s="424">
        <v>4.4212510261386839E-2</v>
      </c>
      <c r="I288" s="425">
        <v>2.4322689340145258</v>
      </c>
      <c r="J288" s="425">
        <v>0.10223095951209382</v>
      </c>
      <c r="K288" s="417">
        <v>4.3875233206842792E-2</v>
      </c>
      <c r="L288" s="418">
        <v>60255875.321603991</v>
      </c>
      <c r="M288" s="418">
        <v>6158280.3897825629</v>
      </c>
      <c r="N288" s="417">
        <v>0.11383649120711876</v>
      </c>
      <c r="O288" s="416">
        <v>13446672.427435733</v>
      </c>
      <c r="P288" s="416">
        <v>964491.40402317978</v>
      </c>
      <c r="Q288" s="417">
        <v>7.7269461339657258E-2</v>
      </c>
    </row>
    <row r="289" spans="1:17" x14ac:dyDescent="0.25">
      <c r="A289" s="430" t="s">
        <v>196</v>
      </c>
      <c r="B289" s="430" t="s">
        <v>169</v>
      </c>
      <c r="C289" s="255" t="s">
        <v>211</v>
      </c>
      <c r="D289" s="412">
        <v>30</v>
      </c>
      <c r="E289" s="412">
        <v>-468</v>
      </c>
      <c r="F289" s="413">
        <v>-0.93975903614457834</v>
      </c>
      <c r="G289" s="422">
        <v>1.6974887825028523E-6</v>
      </c>
      <c r="H289" s="422">
        <v>-2.7421025420056597E-5</v>
      </c>
      <c r="I289" s="423">
        <v>2.2400000000003879</v>
      </c>
      <c r="J289" s="423">
        <v>0.1374899598399697</v>
      </c>
      <c r="K289" s="413">
        <v>6.5393247696205734E-2</v>
      </c>
      <c r="L289" s="414">
        <v>67.200000000011642</v>
      </c>
      <c r="M289" s="414">
        <v>-979.84999999987667</v>
      </c>
      <c r="N289" s="413">
        <v>-0.9358196838737225</v>
      </c>
      <c r="O289" s="412">
        <v>15</v>
      </c>
      <c r="P289" s="412">
        <v>-234</v>
      </c>
      <c r="Q289" s="413">
        <v>-0.93975903614457834</v>
      </c>
    </row>
    <row r="290" spans="1:17" x14ac:dyDescent="0.25">
      <c r="A290" s="430" t="s">
        <v>196</v>
      </c>
      <c r="B290" s="430" t="s">
        <v>169</v>
      </c>
      <c r="C290" s="255" t="s">
        <v>212</v>
      </c>
      <c r="D290" s="416">
        <v>168147140.140863</v>
      </c>
      <c r="E290" s="416">
        <v>20330653.984314352</v>
      </c>
      <c r="F290" s="417">
        <v>0.13753982734228087</v>
      </c>
      <c r="G290" s="424">
        <v>9.514262806635001</v>
      </c>
      <c r="H290" s="424">
        <v>0.87129804454284354</v>
      </c>
      <c r="I290" s="425">
        <v>2.0678172951952529</v>
      </c>
      <c r="J290" s="425">
        <v>4.1617851510288073E-2</v>
      </c>
      <c r="K290" s="417">
        <v>2.0539859311479926E-2</v>
      </c>
      <c r="L290" s="418">
        <v>347697564.52089649</v>
      </c>
      <c r="M290" s="418">
        <v>48191882.503031313</v>
      </c>
      <c r="N290" s="417">
        <v>0.16090473535709657</v>
      </c>
      <c r="O290" s="416">
        <v>74467053.743472293</v>
      </c>
      <c r="P290" s="416">
        <v>7927965.3828919306</v>
      </c>
      <c r="Q290" s="417">
        <v>0.11914749026812158</v>
      </c>
    </row>
    <row r="291" spans="1:17" x14ac:dyDescent="0.25">
      <c r="A291" s="430" t="s">
        <v>196</v>
      </c>
      <c r="B291" s="430" t="s">
        <v>169</v>
      </c>
      <c r="C291" s="259" t="s">
        <v>213</v>
      </c>
      <c r="D291" s="412">
        <v>2205733.4456217289</v>
      </c>
      <c r="E291" s="412">
        <v>2181549.9508085251</v>
      </c>
      <c r="F291" s="413">
        <v>90.208217119116824</v>
      </c>
      <c r="G291" s="422">
        <v>0.12480692603780834</v>
      </c>
      <c r="H291" s="422">
        <v>0.12339289503944328</v>
      </c>
      <c r="I291" s="423">
        <v>1.9569964712457919</v>
      </c>
      <c r="J291" s="423">
        <v>0.31007998967759143</v>
      </c>
      <c r="K291" s="413">
        <v>0.18827912231610677</v>
      </c>
      <c r="L291" s="414">
        <v>4316612.5695905453</v>
      </c>
      <c r="M291" s="414">
        <v>4276784.3734007608</v>
      </c>
      <c r="N291" s="413">
        <v>107.38082018632106</v>
      </c>
      <c r="O291" s="412">
        <v>1102866.7228108644</v>
      </c>
      <c r="P291" s="412">
        <v>1090774.9754042625</v>
      </c>
      <c r="Q291" s="413">
        <v>90.208217119116824</v>
      </c>
    </row>
    <row r="292" spans="1:17" x14ac:dyDescent="0.25">
      <c r="A292" s="430" t="s">
        <v>196</v>
      </c>
      <c r="B292" s="430" t="s">
        <v>169</v>
      </c>
      <c r="C292" s="255" t="s">
        <v>214</v>
      </c>
      <c r="D292" s="416">
        <v>436748281.31964302</v>
      </c>
      <c r="E292" s="416">
        <v>-661336.90145146847</v>
      </c>
      <c r="F292" s="417">
        <v>-1.5119395502574133E-3</v>
      </c>
      <c r="G292" s="424">
        <v>24.712510277249802</v>
      </c>
      <c r="H292" s="424">
        <v>-0.86322904103744236</v>
      </c>
      <c r="I292" s="425">
        <v>1.7639589772758504</v>
      </c>
      <c r="J292" s="425">
        <v>-7.0220288834743627E-6</v>
      </c>
      <c r="K292" s="417">
        <v>-3.9808187268020424E-6</v>
      </c>
      <c r="L292" s="418">
        <v>770406051.64358294</v>
      </c>
      <c r="M292" s="418">
        <v>-1169642.6672921181</v>
      </c>
      <c r="N292" s="417">
        <v>-1.5159143502268724E-3</v>
      </c>
      <c r="O292" s="416">
        <v>159251954.74168849</v>
      </c>
      <c r="P292" s="416">
        <v>405116.78177717328</v>
      </c>
      <c r="Q292" s="417">
        <v>2.5503610080007629E-3</v>
      </c>
    </row>
    <row r="293" spans="1:17" x14ac:dyDescent="0.25">
      <c r="A293" s="430" t="s">
        <v>196</v>
      </c>
      <c r="B293" s="430" t="s">
        <v>169</v>
      </c>
      <c r="C293" s="259" t="s">
        <v>215</v>
      </c>
      <c r="D293" s="412">
        <v>10032060.925573053</v>
      </c>
      <c r="E293" s="412">
        <v>-5009333.5280484632</v>
      </c>
      <c r="F293" s="413">
        <v>-0.33303651090955638</v>
      </c>
      <c r="G293" s="422">
        <v>0.56764369621818134</v>
      </c>
      <c r="H293" s="422">
        <v>-0.31184035603900151</v>
      </c>
      <c r="I293" s="423">
        <v>2.4047263868487696</v>
      </c>
      <c r="J293" s="423">
        <v>0.38391458344673834</v>
      </c>
      <c r="K293" s="413">
        <v>0.18998037461995182</v>
      </c>
      <c r="L293" s="414">
        <v>24124361.622200012</v>
      </c>
      <c r="M293" s="414">
        <v>-6271465.8293041922</v>
      </c>
      <c r="N293" s="413">
        <v>-0.20632653739432366</v>
      </c>
      <c r="O293" s="412">
        <v>5711952.6151372623</v>
      </c>
      <c r="P293" s="412">
        <v>-1311979.3290461125</v>
      </c>
      <c r="Q293" s="413">
        <v>-0.18678702178095313</v>
      </c>
    </row>
  </sheetData>
  <mergeCells count="20">
    <mergeCell ref="A123:A179"/>
    <mergeCell ref="B123:B141"/>
    <mergeCell ref="B142:B160"/>
    <mergeCell ref="B161:B179"/>
    <mergeCell ref="A9:A65"/>
    <mergeCell ref="B9:B27"/>
    <mergeCell ref="B28:B46"/>
    <mergeCell ref="B47:B65"/>
    <mergeCell ref="A66:A122"/>
    <mergeCell ref="B66:B84"/>
    <mergeCell ref="B85:B103"/>
    <mergeCell ref="B104:B122"/>
    <mergeCell ref="A180:A236"/>
    <mergeCell ref="B180:B198"/>
    <mergeCell ref="B199:B217"/>
    <mergeCell ref="B218:B236"/>
    <mergeCell ref="A237:A293"/>
    <mergeCell ref="B237:B255"/>
    <mergeCell ref="B256:B274"/>
    <mergeCell ref="B275:B293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8:Q68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1.1796875" customWidth="1"/>
    <col min="2" max="2" width="41.81640625" customWidth="1"/>
    <col min="3" max="3" width="16.1796875" customWidth="1"/>
    <col min="4" max="4" width="13.81640625" customWidth="1"/>
    <col min="5" max="5" width="11.54296875" customWidth="1"/>
    <col min="6" max="6" width="10.81640625" customWidth="1"/>
    <col min="7" max="7" width="14" customWidth="1"/>
    <col min="8" max="8" width="19.453125" customWidth="1"/>
    <col min="9" max="9" width="7.81640625" customWidth="1"/>
    <col min="10" max="11" width="10.8164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54296875" customWidth="1"/>
    <col min="17" max="17" width="10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4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0" t="s">
        <v>216</v>
      </c>
      <c r="C9" s="255" t="s">
        <v>31</v>
      </c>
      <c r="D9" s="412">
        <v>4038207.3035355806</v>
      </c>
      <c r="E9" s="412">
        <v>-9948.8089988231659</v>
      </c>
      <c r="F9" s="413">
        <v>-2.4576149541314448E-3</v>
      </c>
      <c r="G9" s="422">
        <v>1.056313899368007</v>
      </c>
      <c r="H9" s="422">
        <v>-3.3241490246351812E-3</v>
      </c>
      <c r="I9" s="423">
        <v>3.2275714714984756</v>
      </c>
      <c r="J9" s="423">
        <v>-8.6765671548695078E-2</v>
      </c>
      <c r="K9" s="413">
        <v>-2.6178891224362146E-2</v>
      </c>
      <c r="L9" s="414">
        <v>13033602.688888226</v>
      </c>
      <c r="M9" s="414">
        <v>-383351.47573799081</v>
      </c>
      <c r="N9" s="413">
        <v>-2.8572168543937976E-2</v>
      </c>
      <c r="O9" s="412">
        <v>2184924.7472512722</v>
      </c>
      <c r="P9" s="412">
        <v>-15312.432345628738</v>
      </c>
      <c r="Q9" s="413">
        <v>-6.9594462304441579E-3</v>
      </c>
    </row>
    <row r="10" spans="1:17" x14ac:dyDescent="0.25">
      <c r="A10" s="430" t="s">
        <v>178</v>
      </c>
      <c r="B10" s="430" t="s">
        <v>96</v>
      </c>
      <c r="C10" s="259" t="s">
        <v>217</v>
      </c>
      <c r="D10" s="416">
        <v>16939597.779710125</v>
      </c>
      <c r="E10" s="416">
        <v>-1847064.4192667753</v>
      </c>
      <c r="F10" s="417">
        <v>-9.8317859750912229E-2</v>
      </c>
      <c r="G10" s="424">
        <v>4.4310584473325259</v>
      </c>
      <c r="H10" s="424">
        <v>-0.48650439237540599</v>
      </c>
      <c r="I10" s="425">
        <v>1.6666656776971878</v>
      </c>
      <c r="J10" s="425">
        <v>3.3464525184145E-2</v>
      </c>
      <c r="K10" s="417">
        <v>2.0490143013095718E-2</v>
      </c>
      <c r="L10" s="418">
        <v>28232646.213438354</v>
      </c>
      <c r="M10" s="418">
        <v>-2449752.1418039352</v>
      </c>
      <c r="N10" s="417">
        <v>-7.9842263744854189E-2</v>
      </c>
      <c r="O10" s="416">
        <v>8268962.5707956264</v>
      </c>
      <c r="P10" s="416">
        <v>-810893.18495145719</v>
      </c>
      <c r="Q10" s="417">
        <v>-8.9306835567096246E-2</v>
      </c>
    </row>
    <row r="11" spans="1:17" x14ac:dyDescent="0.25">
      <c r="A11" s="430" t="s">
        <v>178</v>
      </c>
      <c r="B11" s="430" t="s">
        <v>96</v>
      </c>
      <c r="C11" s="255" t="s">
        <v>218</v>
      </c>
      <c r="D11" s="412">
        <v>1493068.4167736396</v>
      </c>
      <c r="E11" s="412">
        <v>1330880.2688212022</v>
      </c>
      <c r="F11" s="413">
        <v>8.2057800500409588</v>
      </c>
      <c r="G11" s="422">
        <v>0.39055670073315335</v>
      </c>
      <c r="H11" s="422">
        <v>0.34810262342210269</v>
      </c>
      <c r="I11" s="423">
        <v>2.2026164877633443</v>
      </c>
      <c r="J11" s="423">
        <v>-3.876034905619985E-2</v>
      </c>
      <c r="K11" s="413">
        <v>-1.7293097893881951E-2</v>
      </c>
      <c r="L11" s="414">
        <v>3288657.1121443314</v>
      </c>
      <c r="M11" s="414">
        <v>2925132.3541170768</v>
      </c>
      <c r="N11" s="413">
        <v>8.0465835944460551</v>
      </c>
      <c r="O11" s="412">
        <v>853300.49709809676</v>
      </c>
      <c r="P11" s="412">
        <v>760949.19740725413</v>
      </c>
      <c r="Q11" s="413">
        <v>8.2397237500135407</v>
      </c>
    </row>
    <row r="12" spans="1:17" x14ac:dyDescent="0.25">
      <c r="A12" s="430" t="s">
        <v>178</v>
      </c>
      <c r="B12" s="430" t="s">
        <v>96</v>
      </c>
      <c r="C12" s="259" t="s">
        <v>219</v>
      </c>
      <c r="D12" s="416">
        <v>359821483.53056109</v>
      </c>
      <c r="E12" s="416">
        <v>786519.85880595446</v>
      </c>
      <c r="F12" s="417">
        <v>2.1906497650324218E-3</v>
      </c>
      <c r="G12" s="424">
        <v>94.122070952566474</v>
      </c>
      <c r="H12" s="424">
        <v>0.14172591797796485</v>
      </c>
      <c r="I12" s="425">
        <v>2.4260404419334853</v>
      </c>
      <c r="J12" s="425">
        <v>4.7377407029638441E-3</v>
      </c>
      <c r="K12" s="417">
        <v>1.9566907931652224E-3</v>
      </c>
      <c r="L12" s="418">
        <v>872941470.92164469</v>
      </c>
      <c r="M12" s="418">
        <v>3609143.5470218658</v>
      </c>
      <c r="N12" s="417">
        <v>4.1516269824239168E-3</v>
      </c>
      <c r="O12" s="416">
        <v>198631308.35707211</v>
      </c>
      <c r="P12" s="416">
        <v>3072834.1387341022</v>
      </c>
      <c r="Q12" s="417">
        <v>1.5713121873222075E-2</v>
      </c>
    </row>
    <row r="13" spans="1:17" x14ac:dyDescent="0.25">
      <c r="A13" s="430" t="s">
        <v>178</v>
      </c>
      <c r="B13" s="430" t="s">
        <v>220</v>
      </c>
      <c r="C13" s="255" t="s">
        <v>31</v>
      </c>
      <c r="D13" s="412">
        <v>34935959.352223322</v>
      </c>
      <c r="E13" s="412">
        <v>7774522.0546492524</v>
      </c>
      <c r="F13" s="413">
        <v>0.28623382369178363</v>
      </c>
      <c r="G13" s="422">
        <v>0.81259248656144689</v>
      </c>
      <c r="H13" s="422">
        <v>0.16819371773772795</v>
      </c>
      <c r="I13" s="423">
        <v>3.1790518295063332</v>
      </c>
      <c r="J13" s="423">
        <v>-0.12346651096807237</v>
      </c>
      <c r="K13" s="413">
        <v>-3.7385564057257119E-2</v>
      </c>
      <c r="L13" s="414">
        <v>111063225.49424444</v>
      </c>
      <c r="M13" s="414">
        <v>21362080.665360495</v>
      </c>
      <c r="N13" s="413">
        <v>0.23814724668354359</v>
      </c>
      <c r="O13" s="412">
        <v>18923360.533209238</v>
      </c>
      <c r="P13" s="412">
        <v>3811158.6543038227</v>
      </c>
      <c r="Q13" s="413">
        <v>0.25219082466226733</v>
      </c>
    </row>
    <row r="14" spans="1:17" x14ac:dyDescent="0.25">
      <c r="A14" s="430" t="s">
        <v>178</v>
      </c>
      <c r="B14" s="430" t="s">
        <v>168</v>
      </c>
      <c r="C14" s="259" t="s">
        <v>217</v>
      </c>
      <c r="D14" s="416">
        <v>218734076.6442529</v>
      </c>
      <c r="E14" s="416">
        <v>-19052807.47801435</v>
      </c>
      <c r="F14" s="417">
        <v>-8.0125560954899505E-2</v>
      </c>
      <c r="G14" s="424">
        <v>5.0876423756991835</v>
      </c>
      <c r="H14" s="424">
        <v>-0.55379602434097475</v>
      </c>
      <c r="I14" s="425">
        <v>1.650065375825269</v>
      </c>
      <c r="J14" s="425">
        <v>4.1187855495575354E-2</v>
      </c>
      <c r="K14" s="417">
        <v>2.5600367321395028E-2</v>
      </c>
      <c r="L14" s="418">
        <v>360925526.38379234</v>
      </c>
      <c r="M14" s="418">
        <v>-21644446.109765172</v>
      </c>
      <c r="N14" s="417">
        <v>-5.6576437425782715E-2</v>
      </c>
      <c r="O14" s="416">
        <v>104867244.59624983</v>
      </c>
      <c r="P14" s="416">
        <v>-8527906.5386797935</v>
      </c>
      <c r="Q14" s="417">
        <v>-7.5205213391641254E-2</v>
      </c>
    </row>
    <row r="15" spans="1:17" x14ac:dyDescent="0.25">
      <c r="A15" s="430" t="s">
        <v>178</v>
      </c>
      <c r="B15" s="430" t="s">
        <v>168</v>
      </c>
      <c r="C15" s="255" t="s">
        <v>218</v>
      </c>
      <c r="D15" s="412">
        <v>6663932.8695850382</v>
      </c>
      <c r="E15" s="412">
        <v>4855716.401927257</v>
      </c>
      <c r="F15" s="413">
        <v>2.6853623384024172</v>
      </c>
      <c r="G15" s="422">
        <v>0.15499965883805195</v>
      </c>
      <c r="H15" s="422">
        <v>0.11210014462016779</v>
      </c>
      <c r="I15" s="423">
        <v>2.3432243640908124</v>
      </c>
      <c r="J15" s="423">
        <v>0.23485305140092905</v>
      </c>
      <c r="K15" s="413">
        <v>0.11139074506819244</v>
      </c>
      <c r="L15" s="414">
        <v>15615089.860677265</v>
      </c>
      <c r="M15" s="414">
        <v>11802698.133134166</v>
      </c>
      <c r="N15" s="413">
        <v>3.0958775951233193</v>
      </c>
      <c r="O15" s="412">
        <v>3856409.9164326815</v>
      </c>
      <c r="P15" s="412">
        <v>2842233.9673692612</v>
      </c>
      <c r="Q15" s="413">
        <v>2.8025057880676734</v>
      </c>
    </row>
    <row r="16" spans="1:17" x14ac:dyDescent="0.25">
      <c r="A16" s="430" t="s">
        <v>178</v>
      </c>
      <c r="B16" s="430" t="s">
        <v>168</v>
      </c>
      <c r="C16" s="259" t="s">
        <v>219</v>
      </c>
      <c r="D16" s="416">
        <v>4038987022.8966827</v>
      </c>
      <c r="E16" s="416">
        <v>90739030.723662376</v>
      </c>
      <c r="F16" s="417">
        <v>2.2982100137464212E-2</v>
      </c>
      <c r="G16" s="424">
        <v>93.944765478900806</v>
      </c>
      <c r="H16" s="424">
        <v>0.27350216198293253</v>
      </c>
      <c r="I16" s="425">
        <v>2.3287866574614227</v>
      </c>
      <c r="J16" s="425">
        <v>3.7131034787742934E-2</v>
      </c>
      <c r="K16" s="417">
        <v>1.6202711445981604E-2</v>
      </c>
      <c r="L16" s="418">
        <v>9405939088.5816288</v>
      </c>
      <c r="M16" s="418">
        <v>357914377.6082592</v>
      </c>
      <c r="N16" s="417">
        <v>3.9557183920395755E-2</v>
      </c>
      <c r="O16" s="416">
        <v>2082820981.1594625</v>
      </c>
      <c r="P16" s="416">
        <v>58138885.50470829</v>
      </c>
      <c r="Q16" s="417">
        <v>2.8715068715964014E-2</v>
      </c>
    </row>
    <row r="17" spans="1:17" x14ac:dyDescent="0.25">
      <c r="A17" s="430" t="s">
        <v>178</v>
      </c>
      <c r="B17" s="430" t="s">
        <v>221</v>
      </c>
      <c r="C17" s="255" t="s">
        <v>31</v>
      </c>
      <c r="D17" s="412">
        <v>31069710.017217923</v>
      </c>
      <c r="E17" s="412">
        <v>6661204.0868144296</v>
      </c>
      <c r="F17" s="413">
        <v>0.27290503178718378</v>
      </c>
      <c r="G17" s="422">
        <v>0.7906476141880695</v>
      </c>
      <c r="H17" s="422">
        <v>0.15772383944731572</v>
      </c>
      <c r="I17" s="423">
        <v>3.1708211089027616</v>
      </c>
      <c r="J17" s="423">
        <v>-0.13140405013582601</v>
      </c>
      <c r="K17" s="413">
        <v>-3.9792577370491321E-2</v>
      </c>
      <c r="L17" s="414">
        <v>98516492.37008217</v>
      </c>
      <c r="M17" s="414">
        <v>17914109.992161185</v>
      </c>
      <c r="N17" s="413">
        <v>0.22225285982450449</v>
      </c>
      <c r="O17" s="412">
        <v>16827193.837001599</v>
      </c>
      <c r="P17" s="412">
        <v>3262395.6041857377</v>
      </c>
      <c r="Q17" s="413">
        <v>0.24050454331811394</v>
      </c>
    </row>
    <row r="18" spans="1:17" x14ac:dyDescent="0.25">
      <c r="A18" s="430" t="s">
        <v>178</v>
      </c>
      <c r="B18" s="430" t="s">
        <v>169</v>
      </c>
      <c r="C18" s="259" t="s">
        <v>217</v>
      </c>
      <c r="D18" s="416">
        <v>200347111.67840156</v>
      </c>
      <c r="E18" s="416">
        <v>-17610109.015632749</v>
      </c>
      <c r="F18" s="417">
        <v>-8.0796171650369897E-2</v>
      </c>
      <c r="G18" s="424">
        <v>5.0983406594466469</v>
      </c>
      <c r="H18" s="424">
        <v>-0.55339022678672034</v>
      </c>
      <c r="I18" s="425">
        <v>1.6534349139521198</v>
      </c>
      <c r="J18" s="425">
        <v>4.3496532168458391E-2</v>
      </c>
      <c r="K18" s="417">
        <v>2.7017513626992541E-2</v>
      </c>
      <c r="L18" s="418">
        <v>331260909.35853362</v>
      </c>
      <c r="M18" s="418">
        <v>-19636785.823684335</v>
      </c>
      <c r="N18" s="417">
        <v>-5.5961569691950049E-2</v>
      </c>
      <c r="O18" s="416">
        <v>96137529.294126824</v>
      </c>
      <c r="P18" s="416">
        <v>-7696391.9683922529</v>
      </c>
      <c r="Q18" s="417">
        <v>-7.4122135375527018E-2</v>
      </c>
    </row>
    <row r="19" spans="1:17" x14ac:dyDescent="0.25">
      <c r="A19" s="430" t="s">
        <v>178</v>
      </c>
      <c r="B19" s="430" t="s">
        <v>169</v>
      </c>
      <c r="C19" s="255" t="s">
        <v>218</v>
      </c>
      <c r="D19" s="412">
        <v>6501520.4667462716</v>
      </c>
      <c r="E19" s="412">
        <v>4815057.511941636</v>
      </c>
      <c r="F19" s="413">
        <v>2.8551220163027096</v>
      </c>
      <c r="G19" s="422">
        <v>0.16544768659827139</v>
      </c>
      <c r="H19" s="422">
        <v>0.12171692723270829</v>
      </c>
      <c r="I19" s="423">
        <v>2.3464513776809754</v>
      </c>
      <c r="J19" s="423">
        <v>0.22269325164220621</v>
      </c>
      <c r="K19" s="413">
        <v>0.10485810456088678</v>
      </c>
      <c r="L19" s="414">
        <v>15255501.656217847</v>
      </c>
      <c r="M19" s="414">
        <v>11673862.251688149</v>
      </c>
      <c r="N19" s="413">
        <v>3.2593628037831559</v>
      </c>
      <c r="O19" s="412">
        <v>3763917.3082894706</v>
      </c>
      <c r="P19" s="412">
        <v>2810620.5404461049</v>
      </c>
      <c r="Q19" s="413">
        <v>2.9483164479876978</v>
      </c>
    </row>
    <row r="20" spans="1:17" x14ac:dyDescent="0.25">
      <c r="A20" s="430" t="s">
        <v>178</v>
      </c>
      <c r="B20" s="430" t="s">
        <v>169</v>
      </c>
      <c r="C20" s="259" t="s">
        <v>219</v>
      </c>
      <c r="D20" s="416">
        <v>3691734952.1340995</v>
      </c>
      <c r="E20" s="416">
        <v>79318653.007699013</v>
      </c>
      <c r="F20" s="417">
        <v>2.195722930020021E-2</v>
      </c>
      <c r="G20" s="424">
        <v>93.945564039766879</v>
      </c>
      <c r="H20" s="424">
        <v>0.27394946010670651</v>
      </c>
      <c r="I20" s="425">
        <v>2.3261087362325883</v>
      </c>
      <c r="J20" s="425">
        <v>3.1672199583416827E-2</v>
      </c>
      <c r="K20" s="417">
        <v>1.3803911800354857E-2</v>
      </c>
      <c r="L20" s="418">
        <v>8587376924.0143251</v>
      </c>
      <c r="M20" s="418">
        <v>298916981.71173</v>
      </c>
      <c r="N20" s="417">
        <v>3.6064236757195292E-2</v>
      </c>
      <c r="O20" s="416">
        <v>1899575700.4111826</v>
      </c>
      <c r="P20" s="416">
        <v>51371824.178691626</v>
      </c>
      <c r="Q20" s="417">
        <v>2.7795539680076621E-2</v>
      </c>
    </row>
    <row r="21" spans="1:17" x14ac:dyDescent="0.25">
      <c r="A21" s="430" t="s">
        <v>193</v>
      </c>
      <c r="B21" s="430" t="s">
        <v>216</v>
      </c>
      <c r="C21" s="255" t="s">
        <v>31</v>
      </c>
      <c r="D21" s="412">
        <v>4035173.1831406355</v>
      </c>
      <c r="E21" s="412">
        <v>-8150.3799064159393</v>
      </c>
      <c r="F21" s="413">
        <v>-2.0157624734523615E-3</v>
      </c>
      <c r="G21" s="422">
        <v>1.0626720317371461</v>
      </c>
      <c r="H21" s="422">
        <v>-3.2107476734746232E-3</v>
      </c>
      <c r="I21" s="423">
        <v>3.2268185122109672</v>
      </c>
      <c r="J21" s="423">
        <v>-8.7364901929880556E-2</v>
      </c>
      <c r="K21" s="413">
        <v>-2.6360913387326389E-2</v>
      </c>
      <c r="L21" s="414">
        <v>13020771.527335458</v>
      </c>
      <c r="M21" s="414">
        <v>-379544.36331995577</v>
      </c>
      <c r="N21" s="413">
        <v>-2.8323538520806626E-2</v>
      </c>
      <c r="O21" s="412">
        <v>2183014.5882149935</v>
      </c>
      <c r="P21" s="412">
        <v>-14357.355414628983</v>
      </c>
      <c r="Q21" s="413">
        <v>-6.5338758220938598E-3</v>
      </c>
    </row>
    <row r="22" spans="1:17" x14ac:dyDescent="0.25">
      <c r="A22" s="430" t="s">
        <v>193</v>
      </c>
      <c r="B22" s="430" t="s">
        <v>96</v>
      </c>
      <c r="C22" s="259" t="s">
        <v>217</v>
      </c>
      <c r="D22" s="416">
        <v>16896861.049270995</v>
      </c>
      <c r="E22" s="416">
        <v>-1845035.5213727169</v>
      </c>
      <c r="F22" s="417">
        <v>-9.8444440476887496E-2</v>
      </c>
      <c r="G22" s="424">
        <v>4.4498267723007041</v>
      </c>
      <c r="H22" s="424">
        <v>-0.49082774041646982</v>
      </c>
      <c r="I22" s="425">
        <v>1.6630670909529128</v>
      </c>
      <c r="J22" s="425">
        <v>3.3826136663323902E-2</v>
      </c>
      <c r="K22" s="417">
        <v>2.0761899321437929E-2</v>
      </c>
      <c r="L22" s="418">
        <v>28100613.551446695</v>
      </c>
      <c r="M22" s="418">
        <v>-2434451.9025056399</v>
      </c>
      <c r="N22" s="417">
        <v>-7.9726434717386024E-2</v>
      </c>
      <c r="O22" s="416">
        <v>8240189.7443726966</v>
      </c>
      <c r="P22" s="416">
        <v>-805752.15963405278</v>
      </c>
      <c r="Q22" s="417">
        <v>-8.9073329033559051E-2</v>
      </c>
    </row>
    <row r="23" spans="1:17" x14ac:dyDescent="0.25">
      <c r="A23" s="430" t="s">
        <v>193</v>
      </c>
      <c r="B23" s="430" t="s">
        <v>96</v>
      </c>
      <c r="C23" s="255" t="s">
        <v>218</v>
      </c>
      <c r="D23" s="412">
        <v>1492991.0226376876</v>
      </c>
      <c r="E23" s="412">
        <v>1330875.2763793096</v>
      </c>
      <c r="F23" s="413">
        <v>8.2094139964552078</v>
      </c>
      <c r="G23" s="422">
        <v>0.39318258012333135</v>
      </c>
      <c r="H23" s="422">
        <v>0.35044635594692947</v>
      </c>
      <c r="I23" s="423">
        <v>2.2025541435266862</v>
      </c>
      <c r="J23" s="423">
        <v>-3.8301125106539491E-2</v>
      </c>
      <c r="K23" s="413">
        <v>-1.7092190487563552E-2</v>
      </c>
      <c r="L23" s="414">
        <v>3288393.5631587831</v>
      </c>
      <c r="M23" s="414">
        <v>2925115.6390272896</v>
      </c>
      <c r="N23" s="413">
        <v>8.0520049381489613</v>
      </c>
      <c r="O23" s="412">
        <v>853261.80003012076</v>
      </c>
      <c r="P23" s="412">
        <v>760946.70118630782</v>
      </c>
      <c r="Q23" s="413">
        <v>8.2429278711356471</v>
      </c>
    </row>
    <row r="24" spans="1:17" x14ac:dyDescent="0.25">
      <c r="A24" s="430" t="s">
        <v>193</v>
      </c>
      <c r="B24" s="430" t="s">
        <v>96</v>
      </c>
      <c r="C24" s="259" t="s">
        <v>219</v>
      </c>
      <c r="D24" s="416">
        <v>357294498.98465061</v>
      </c>
      <c r="E24" s="416">
        <v>901475.76030790806</v>
      </c>
      <c r="F24" s="417">
        <v>2.5294427824431513E-3</v>
      </c>
      <c r="G24" s="424">
        <v>94.094318615839015</v>
      </c>
      <c r="H24" s="424">
        <v>0.14359213214311239</v>
      </c>
      <c r="I24" s="425">
        <v>2.4243419887712827</v>
      </c>
      <c r="J24" s="425">
        <v>5.4063126329020328E-3</v>
      </c>
      <c r="K24" s="417">
        <v>2.2349964433666701E-3</v>
      </c>
      <c r="L24" s="418">
        <v>866204056.24548686</v>
      </c>
      <c r="M24" s="418">
        <v>4112257.6413098574</v>
      </c>
      <c r="N24" s="417">
        <v>4.7700925214322447E-3</v>
      </c>
      <c r="O24" s="416">
        <v>197105959.26457763</v>
      </c>
      <c r="P24" s="416">
        <v>3216427.3212975264</v>
      </c>
      <c r="Q24" s="417">
        <v>1.6588968414439471E-2</v>
      </c>
    </row>
    <row r="25" spans="1:17" x14ac:dyDescent="0.25">
      <c r="A25" s="430" t="s">
        <v>193</v>
      </c>
      <c r="B25" s="430" t="s">
        <v>220</v>
      </c>
      <c r="C25" s="255" t="s">
        <v>31</v>
      </c>
      <c r="D25" s="412">
        <v>34892448.545903847</v>
      </c>
      <c r="E25" s="412">
        <v>7764853.8142143674</v>
      </c>
      <c r="F25" s="413">
        <v>0.28623451105835584</v>
      </c>
      <c r="G25" s="422">
        <v>0.81775063000833936</v>
      </c>
      <c r="H25" s="422">
        <v>0.16885359674847678</v>
      </c>
      <c r="I25" s="423">
        <v>3.1781049836568793</v>
      </c>
      <c r="J25" s="423">
        <v>-0.12362063543766189</v>
      </c>
      <c r="K25" s="413">
        <v>-3.7441220046492953E-2</v>
      </c>
      <c r="L25" s="414">
        <v>110891864.61572824</v>
      </c>
      <c r="M25" s="414">
        <v>21323990.105694979</v>
      </c>
      <c r="N25" s="413">
        <v>0.23807632169842655</v>
      </c>
      <c r="O25" s="412">
        <v>18898112.744311128</v>
      </c>
      <c r="P25" s="412">
        <v>3807221.7105809785</v>
      </c>
      <c r="Q25" s="413">
        <v>0.25228607787779606</v>
      </c>
    </row>
    <row r="26" spans="1:17" x14ac:dyDescent="0.25">
      <c r="A26" s="430" t="s">
        <v>193</v>
      </c>
      <c r="B26" s="430" t="s">
        <v>168</v>
      </c>
      <c r="C26" s="259" t="s">
        <v>217</v>
      </c>
      <c r="D26" s="416">
        <v>218195733.45590067</v>
      </c>
      <c r="E26" s="416">
        <v>-18994746.349710107</v>
      </c>
      <c r="F26" s="417">
        <v>-8.008224598760133E-2</v>
      </c>
      <c r="G26" s="424">
        <v>5.1137052839371737</v>
      </c>
      <c r="H26" s="424">
        <v>-0.55993442447197328</v>
      </c>
      <c r="I26" s="425">
        <v>1.6467005288782484</v>
      </c>
      <c r="J26" s="425">
        <v>4.1213634017009948E-2</v>
      </c>
      <c r="K26" s="417">
        <v>2.56704892135367E-2</v>
      </c>
      <c r="L26" s="418">
        <v>359303029.68080896</v>
      </c>
      <c r="M26" s="418">
        <v>-21503177.232948363</v>
      </c>
      <c r="N26" s="417">
        <v>-5.6467507205885094E-2</v>
      </c>
      <c r="O26" s="416">
        <v>104496442.37953959</v>
      </c>
      <c r="P26" s="416">
        <v>-8481284.3293080479</v>
      </c>
      <c r="Q26" s="417">
        <v>-7.5070410570084983E-2</v>
      </c>
    </row>
    <row r="27" spans="1:17" x14ac:dyDescent="0.25">
      <c r="A27" s="430" t="s">
        <v>193</v>
      </c>
      <c r="B27" s="430" t="s">
        <v>168</v>
      </c>
      <c r="C27" s="255" t="s">
        <v>218</v>
      </c>
      <c r="D27" s="412">
        <v>6662300.8885645876</v>
      </c>
      <c r="E27" s="412">
        <v>4854822.0764131788</v>
      </c>
      <c r="F27" s="413">
        <v>2.6859634778426944</v>
      </c>
      <c r="G27" s="422">
        <v>0.15613982325606621</v>
      </c>
      <c r="H27" s="422">
        <v>0.11290459910569184</v>
      </c>
      <c r="I27" s="423">
        <v>2.3429952846453235</v>
      </c>
      <c r="J27" s="423">
        <v>0.23519083846875954</v>
      </c>
      <c r="K27" s="413">
        <v>0.11158095756718903</v>
      </c>
      <c r="L27" s="414">
        <v>15609739.566795176</v>
      </c>
      <c r="M27" s="414">
        <v>11799927.690172503</v>
      </c>
      <c r="N27" s="413">
        <v>3.0972468122580681</v>
      </c>
      <c r="O27" s="412">
        <v>3855565.9990397124</v>
      </c>
      <c r="P27" s="412">
        <v>2841758.8777294783</v>
      </c>
      <c r="Q27" s="413">
        <v>2.8030567333723382</v>
      </c>
    </row>
    <row r="28" spans="1:17" x14ac:dyDescent="0.25">
      <c r="A28" s="430" t="s">
        <v>193</v>
      </c>
      <c r="B28" s="430" t="s">
        <v>168</v>
      </c>
      <c r="C28" s="259" t="s">
        <v>219</v>
      </c>
      <c r="D28" s="416">
        <v>4007130796.7422576</v>
      </c>
      <c r="E28" s="416">
        <v>92686345.724676132</v>
      </c>
      <c r="F28" s="417">
        <v>2.3678033213776171E-2</v>
      </c>
      <c r="G28" s="424">
        <v>93.912404262798006</v>
      </c>
      <c r="H28" s="424">
        <v>0.27817622861772406</v>
      </c>
      <c r="I28" s="425">
        <v>2.326077666796881</v>
      </c>
      <c r="J28" s="425">
        <v>3.7561371047097225E-2</v>
      </c>
      <c r="K28" s="417">
        <v>1.6412979499799033E-2</v>
      </c>
      <c r="L28" s="418">
        <v>9320897454.2361565</v>
      </c>
      <c r="M28" s="418">
        <v>362627539.27510452</v>
      </c>
      <c r="N28" s="417">
        <v>4.0479639787308321E-2</v>
      </c>
      <c r="O28" s="416">
        <v>2063336038.2758861</v>
      </c>
      <c r="P28" s="416">
        <v>59704635.844856739</v>
      </c>
      <c r="Q28" s="417">
        <v>2.9798213270373186E-2</v>
      </c>
    </row>
    <row r="29" spans="1:17" x14ac:dyDescent="0.25">
      <c r="A29" s="430" t="s">
        <v>193</v>
      </c>
      <c r="B29" s="430" t="s">
        <v>221</v>
      </c>
      <c r="C29" s="255" t="s">
        <v>31</v>
      </c>
      <c r="D29" s="412">
        <v>31031073.71095996</v>
      </c>
      <c r="E29" s="412">
        <v>6655648.8960397504</v>
      </c>
      <c r="F29" s="413">
        <v>0.27304750364661645</v>
      </c>
      <c r="G29" s="422">
        <v>0.79565388230515066</v>
      </c>
      <c r="H29" s="422">
        <v>0.15837145182538437</v>
      </c>
      <c r="I29" s="423">
        <v>3.1698384783050875</v>
      </c>
      <c r="J29" s="423">
        <v>-0.1315408349178786</v>
      </c>
      <c r="K29" s="413">
        <v>-3.9844205235981221E-2</v>
      </c>
      <c r="L29" s="414">
        <v>98363491.472122326</v>
      </c>
      <c r="M29" s="414">
        <v>17890968.237122998</v>
      </c>
      <c r="N29" s="413">
        <v>0.22232393763616709</v>
      </c>
      <c r="O29" s="412">
        <v>16804613.481926359</v>
      </c>
      <c r="P29" s="412">
        <v>3260594.1488206759</v>
      </c>
      <c r="Q29" s="413">
        <v>0.24074051200228258</v>
      </c>
    </row>
    <row r="30" spans="1:17" x14ac:dyDescent="0.25">
      <c r="A30" s="430" t="s">
        <v>193</v>
      </c>
      <c r="B30" s="430" t="s">
        <v>169</v>
      </c>
      <c r="C30" s="259" t="s">
        <v>217</v>
      </c>
      <c r="D30" s="416">
        <v>199859494.53455353</v>
      </c>
      <c r="E30" s="416">
        <v>-17549605.19914034</v>
      </c>
      <c r="F30" s="417">
        <v>-8.0721576146706789E-2</v>
      </c>
      <c r="G30" s="424">
        <v>5.1245079117516372</v>
      </c>
      <c r="H30" s="424">
        <v>-0.55953659367578101</v>
      </c>
      <c r="I30" s="425">
        <v>1.6500735524845149</v>
      </c>
      <c r="J30" s="425">
        <v>4.3531671488317381E-2</v>
      </c>
      <c r="K30" s="417">
        <v>2.7096505857241587E-2</v>
      </c>
      <c r="L30" s="418">
        <v>329782866.14439023</v>
      </c>
      <c r="M30" s="418">
        <v>-19493957.887468219</v>
      </c>
      <c r="N30" s="417">
        <v>-5.5812342950330204E-2</v>
      </c>
      <c r="O30" s="416">
        <v>95800341.749671936</v>
      </c>
      <c r="P30" s="416">
        <v>-7650733.0655015409</v>
      </c>
      <c r="Q30" s="417">
        <v>-7.3955085330629985E-2</v>
      </c>
    </row>
    <row r="31" spans="1:17" x14ac:dyDescent="0.25">
      <c r="A31" s="430" t="s">
        <v>193</v>
      </c>
      <c r="B31" s="430" t="s">
        <v>169</v>
      </c>
      <c r="C31" s="255" t="s">
        <v>218</v>
      </c>
      <c r="D31" s="412">
        <v>6499951.1337022195</v>
      </c>
      <c r="E31" s="412">
        <v>4814202.9955715779</v>
      </c>
      <c r="F31" s="413">
        <v>2.8558257824387341</v>
      </c>
      <c r="G31" s="422">
        <v>0.16666233990148152</v>
      </c>
      <c r="H31" s="422">
        <v>0.12258935742828755</v>
      </c>
      <c r="I31" s="423">
        <v>2.3462286300258821</v>
      </c>
      <c r="J31" s="423">
        <v>0.22304812280290243</v>
      </c>
      <c r="K31" s="413">
        <v>0.1050537728865262</v>
      </c>
      <c r="L31" s="414">
        <v>15250371.443661338</v>
      </c>
      <c r="M31" s="414">
        <v>11671223.856694929</v>
      </c>
      <c r="N31" s="413">
        <v>3.2608948284770656</v>
      </c>
      <c r="O31" s="412">
        <v>3763104.7148847007</v>
      </c>
      <c r="P31" s="412">
        <v>2810165.3553783321</v>
      </c>
      <c r="Q31" s="413">
        <v>2.9489445759004265</v>
      </c>
    </row>
    <row r="32" spans="1:17" x14ac:dyDescent="0.25">
      <c r="A32" s="430" t="s">
        <v>193</v>
      </c>
      <c r="B32" s="430" t="s">
        <v>169</v>
      </c>
      <c r="C32" s="259" t="s">
        <v>219</v>
      </c>
      <c r="D32" s="416">
        <v>3662681409.0147448</v>
      </c>
      <c r="E32" s="416">
        <v>81250248.820370197</v>
      </c>
      <c r="F32" s="417">
        <v>2.2686530938643118E-2</v>
      </c>
      <c r="G32" s="424">
        <v>93.913175866041556</v>
      </c>
      <c r="H32" s="424">
        <v>0.27857578442196029</v>
      </c>
      <c r="I32" s="425">
        <v>2.3234148300569166</v>
      </c>
      <c r="J32" s="425">
        <v>3.2089894250752149E-2</v>
      </c>
      <c r="K32" s="417">
        <v>1.4004951349015828E-2</v>
      </c>
      <c r="L32" s="418">
        <v>8509928303.4786215</v>
      </c>
      <c r="M32" s="418">
        <v>303705780.25204945</v>
      </c>
      <c r="N32" s="417">
        <v>3.7009206049732679E-2</v>
      </c>
      <c r="O32" s="416">
        <v>1881826755.0599754</v>
      </c>
      <c r="P32" s="416">
        <v>52890941.033517361</v>
      </c>
      <c r="Q32" s="417">
        <v>2.891897059912471E-2</v>
      </c>
    </row>
    <row r="33" spans="1:17" x14ac:dyDescent="0.25">
      <c r="A33" s="430" t="s">
        <v>194</v>
      </c>
      <c r="B33" s="430" t="s">
        <v>216</v>
      </c>
      <c r="C33" s="255" t="s">
        <v>31</v>
      </c>
      <c r="D33" s="412">
        <v>2959806.4073697329</v>
      </c>
      <c r="E33" s="412">
        <v>9108.2043684720993</v>
      </c>
      <c r="F33" s="413">
        <v>3.0867963247504671E-3</v>
      </c>
      <c r="G33" s="422">
        <v>1.4264385042287782</v>
      </c>
      <c r="H33" s="422">
        <v>2.9427695663024833E-2</v>
      </c>
      <c r="I33" s="423">
        <v>3.5111069336340184</v>
      </c>
      <c r="J33" s="423">
        <v>-7.751174723773735E-2</v>
      </c>
      <c r="K33" s="413">
        <v>-2.1599326685472198E-2</v>
      </c>
      <c r="L33" s="414">
        <v>10392196.799130263</v>
      </c>
      <c r="M33" s="414">
        <v>-196733.89377478138</v>
      </c>
      <c r="N33" s="413">
        <v>-1.857920308295152E-2</v>
      </c>
      <c r="O33" s="412">
        <v>1625271.1901247501</v>
      </c>
      <c r="P33" s="412">
        <v>-8364.0633214712143</v>
      </c>
      <c r="Q33" s="413">
        <v>-5.1199086845284932E-3</v>
      </c>
    </row>
    <row r="34" spans="1:17" x14ac:dyDescent="0.25">
      <c r="A34" s="430" t="s">
        <v>194</v>
      </c>
      <c r="B34" s="430" t="s">
        <v>96</v>
      </c>
      <c r="C34" s="259" t="s">
        <v>217</v>
      </c>
      <c r="D34" s="416">
        <v>7302875.0569012268</v>
      </c>
      <c r="E34" s="416">
        <v>-767272.68471103441</v>
      </c>
      <c r="F34" s="417">
        <v>-9.5075419840795622E-2</v>
      </c>
      <c r="G34" s="424">
        <v>3.5195214615381287</v>
      </c>
      <c r="H34" s="424">
        <v>-0.30129749252757643</v>
      </c>
      <c r="I34" s="425">
        <v>2.0188626963675875</v>
      </c>
      <c r="J34" s="425">
        <v>9.0808956160068233E-2</v>
      </c>
      <c r="K34" s="417">
        <v>4.7098768185939846E-2</v>
      </c>
      <c r="L34" s="418">
        <v>14743502.028611209</v>
      </c>
      <c r="M34" s="418">
        <v>-816176.50863157585</v>
      </c>
      <c r="N34" s="417">
        <v>-5.245458681411836E-2</v>
      </c>
      <c r="O34" s="416">
        <v>4186983.5991170714</v>
      </c>
      <c r="P34" s="416">
        <v>-307373.24102189485</v>
      </c>
      <c r="Q34" s="417">
        <v>-6.839092932647306E-2</v>
      </c>
    </row>
    <row r="35" spans="1:17" x14ac:dyDescent="0.25">
      <c r="A35" s="430" t="s">
        <v>194</v>
      </c>
      <c r="B35" s="430" t="s">
        <v>96</v>
      </c>
      <c r="C35" s="255" t="s">
        <v>218</v>
      </c>
      <c r="D35" s="412">
        <v>718308.65134437382</v>
      </c>
      <c r="E35" s="412">
        <v>695797.66245003045</v>
      </c>
      <c r="F35" s="413">
        <v>30.90924462340579</v>
      </c>
      <c r="G35" s="422">
        <v>0.34617909997323204</v>
      </c>
      <c r="H35" s="422">
        <v>0.3355212513444179</v>
      </c>
      <c r="I35" s="423">
        <v>2.1886347040268235</v>
      </c>
      <c r="J35" s="423">
        <v>-1.5846065468743591</v>
      </c>
      <c r="K35" s="413">
        <v>-0.41995897996076964</v>
      </c>
      <c r="L35" s="414">
        <v>1572115.2425350004</v>
      </c>
      <c r="M35" s="414">
        <v>1487175.8506402855</v>
      </c>
      <c r="N35" s="413">
        <v>17.508670800041621</v>
      </c>
      <c r="O35" s="412">
        <v>420266.15745306865</v>
      </c>
      <c r="P35" s="412">
        <v>397753.43729127303</v>
      </c>
      <c r="Q35" s="413">
        <v>17.66794214260549</v>
      </c>
    </row>
    <row r="36" spans="1:17" x14ac:dyDescent="0.25">
      <c r="A36" s="430" t="s">
        <v>194</v>
      </c>
      <c r="B36" s="430" t="s">
        <v>96</v>
      </c>
      <c r="C36" s="259" t="s">
        <v>219</v>
      </c>
      <c r="D36" s="416">
        <v>196515260.06237534</v>
      </c>
      <c r="E36" s="416">
        <v>-3656513.5463497937</v>
      </c>
      <c r="F36" s="417">
        <v>-1.8266878893210811E-2</v>
      </c>
      <c r="G36" s="424">
        <v>94.707860934259884</v>
      </c>
      <c r="H36" s="424">
        <v>-6.3651454479824565E-2</v>
      </c>
      <c r="I36" s="425">
        <v>2.6127748011326268</v>
      </c>
      <c r="J36" s="425">
        <v>3.3312410023763395E-2</v>
      </c>
      <c r="K36" s="417">
        <v>1.2914477892210324E-2</v>
      </c>
      <c r="L36" s="418">
        <v>513450119.52899915</v>
      </c>
      <c r="M36" s="418">
        <v>-2885442.2562650442</v>
      </c>
      <c r="N36" s="417">
        <v>-5.5883082046265372E-3</v>
      </c>
      <c r="O36" s="416">
        <v>119297233.82658358</v>
      </c>
      <c r="P36" s="416">
        <v>-770557.13780209422</v>
      </c>
      <c r="Q36" s="417">
        <v>-6.4176839734700853E-3</v>
      </c>
    </row>
    <row r="37" spans="1:17" x14ac:dyDescent="0.25">
      <c r="A37" s="430" t="s">
        <v>194</v>
      </c>
      <c r="B37" s="430" t="s">
        <v>220</v>
      </c>
      <c r="C37" s="255" t="s">
        <v>31</v>
      </c>
      <c r="D37" s="412">
        <v>23097670.398583815</v>
      </c>
      <c r="E37" s="412">
        <v>3514504.6480193362</v>
      </c>
      <c r="F37" s="413">
        <v>0.17946560289508001</v>
      </c>
      <c r="G37" s="422">
        <v>0.989494726364188</v>
      </c>
      <c r="H37" s="422">
        <v>0.14318990520658603</v>
      </c>
      <c r="I37" s="423">
        <v>3.5536434805716874</v>
      </c>
      <c r="J37" s="423">
        <v>-1.9335678110845134E-2</v>
      </c>
      <c r="K37" s="413">
        <v>-5.411640329291703E-3</v>
      </c>
      <c r="L37" s="414">
        <v>82080885.828321025</v>
      </c>
      <c r="M37" s="414">
        <v>12110642.740528569</v>
      </c>
      <c r="N37" s="413">
        <v>0.17308275927144068</v>
      </c>
      <c r="O37" s="412">
        <v>12828265.160786547</v>
      </c>
      <c r="P37" s="412">
        <v>1668288.7102765217</v>
      </c>
      <c r="Q37" s="413">
        <v>0.14948855113401954</v>
      </c>
    </row>
    <row r="38" spans="1:17" x14ac:dyDescent="0.25">
      <c r="A38" s="430" t="s">
        <v>194</v>
      </c>
      <c r="B38" s="430" t="s">
        <v>168</v>
      </c>
      <c r="C38" s="259" t="s">
        <v>217</v>
      </c>
      <c r="D38" s="416">
        <v>94533906.858961999</v>
      </c>
      <c r="E38" s="416">
        <v>-6643189.7800404429</v>
      </c>
      <c r="F38" s="417">
        <v>-6.5659027593400823E-2</v>
      </c>
      <c r="G38" s="424">
        <v>4.0497937967493689</v>
      </c>
      <c r="H38" s="424">
        <v>-0.32266905052282002</v>
      </c>
      <c r="I38" s="425">
        <v>1.9579660865689679</v>
      </c>
      <c r="J38" s="425">
        <v>4.8537667958928665E-2</v>
      </c>
      <c r="K38" s="417">
        <v>2.5419998721010691E-2</v>
      </c>
      <c r="L38" s="418">
        <v>185094183.66071713</v>
      </c>
      <c r="M38" s="418">
        <v>-8096239.9742484093</v>
      </c>
      <c r="N38" s="417">
        <v>-4.190808126983718E-2</v>
      </c>
      <c r="O38" s="416">
        <v>52273103.999852933</v>
      </c>
      <c r="P38" s="416">
        <v>-2988978.269923307</v>
      </c>
      <c r="Q38" s="417">
        <v>-5.408732619469226E-2</v>
      </c>
    </row>
    <row r="39" spans="1:17" x14ac:dyDescent="0.25">
      <c r="A39" s="430" t="s">
        <v>194</v>
      </c>
      <c r="B39" s="430" t="s">
        <v>168</v>
      </c>
      <c r="C39" s="255" t="s">
        <v>218</v>
      </c>
      <c r="D39" s="412">
        <v>2887223.6593573773</v>
      </c>
      <c r="E39" s="412">
        <v>2667098.958733412</v>
      </c>
      <c r="F39" s="413">
        <v>12.116309306376126</v>
      </c>
      <c r="G39" s="422">
        <v>0.12368747737188258</v>
      </c>
      <c r="H39" s="422">
        <v>0.11417458258424765</v>
      </c>
      <c r="I39" s="423">
        <v>2.4060202630351948</v>
      </c>
      <c r="J39" s="423">
        <v>-1.0612884429448233</v>
      </c>
      <c r="K39" s="413">
        <v>-0.3060842090911704</v>
      </c>
      <c r="L39" s="414">
        <v>6946718.6283284752</v>
      </c>
      <c r="M39" s="414">
        <v>6183478.3374537546</v>
      </c>
      <c r="N39" s="413">
        <v>8.1016141461388322</v>
      </c>
      <c r="O39" s="412">
        <v>1762797.9828425075</v>
      </c>
      <c r="P39" s="412">
        <v>1542667.9172959949</v>
      </c>
      <c r="Q39" s="413">
        <v>7.0079837275569039</v>
      </c>
    </row>
    <row r="40" spans="1:17" x14ac:dyDescent="0.25">
      <c r="A40" s="430" t="s">
        <v>194</v>
      </c>
      <c r="B40" s="430" t="s">
        <v>168</v>
      </c>
      <c r="C40" s="259" t="s">
        <v>219</v>
      </c>
      <c r="D40" s="416">
        <v>2213770587.71422</v>
      </c>
      <c r="E40" s="416">
        <v>20789709.19588089</v>
      </c>
      <c r="F40" s="417">
        <v>9.4801142132744931E-3</v>
      </c>
      <c r="G40" s="424">
        <v>94.837023999514543</v>
      </c>
      <c r="H40" s="424">
        <v>6.5304562732094951E-2</v>
      </c>
      <c r="I40" s="425">
        <v>2.4836076738302535</v>
      </c>
      <c r="J40" s="425">
        <v>3.7879878275576484E-2</v>
      </c>
      <c r="K40" s="417">
        <v>1.5488182431596213E-2</v>
      </c>
      <c r="L40" s="418">
        <v>5498137619.746747</v>
      </c>
      <c r="M40" s="418">
        <v>134703330.03453064</v>
      </c>
      <c r="N40" s="417">
        <v>2.5115126383278272E-2</v>
      </c>
      <c r="O40" s="416">
        <v>1238971766.3795578</v>
      </c>
      <c r="P40" s="416">
        <v>18915738.296749115</v>
      </c>
      <c r="Q40" s="417">
        <v>1.5503991506417318E-2</v>
      </c>
    </row>
    <row r="41" spans="1:17" x14ac:dyDescent="0.25">
      <c r="A41" s="430" t="s">
        <v>194</v>
      </c>
      <c r="B41" s="430" t="s">
        <v>221</v>
      </c>
      <c r="C41" s="255" t="s">
        <v>31</v>
      </c>
      <c r="D41" s="412">
        <v>20378094.530071784</v>
      </c>
      <c r="E41" s="412">
        <v>2874256.727239158</v>
      </c>
      <c r="F41" s="413">
        <v>0.16420723041515045</v>
      </c>
      <c r="G41" s="422">
        <v>0.95548203187933445</v>
      </c>
      <c r="H41" s="422">
        <v>0.12774016884211126</v>
      </c>
      <c r="I41" s="423">
        <v>3.5533934565138838</v>
      </c>
      <c r="J41" s="423">
        <v>-2.4744503086455261E-2</v>
      </c>
      <c r="K41" s="413">
        <v>-6.9154692652541273E-3</v>
      </c>
      <c r="L41" s="414">
        <v>72411387.759378448</v>
      </c>
      <c r="M41" s="414">
        <v>9780241.2783756331</v>
      </c>
      <c r="N41" s="413">
        <v>0.1561561910948279</v>
      </c>
      <c r="O41" s="412">
        <v>11318679.38980905</v>
      </c>
      <c r="P41" s="412">
        <v>1354006.1490227357</v>
      </c>
      <c r="Q41" s="413">
        <v>0.13588063715733953</v>
      </c>
    </row>
    <row r="42" spans="1:17" x14ac:dyDescent="0.25">
      <c r="A42" s="430" t="s">
        <v>194</v>
      </c>
      <c r="B42" s="430" t="s">
        <v>169</v>
      </c>
      <c r="C42" s="259" t="s">
        <v>217</v>
      </c>
      <c r="D42" s="416">
        <v>86819561.239939377</v>
      </c>
      <c r="E42" s="416">
        <v>-5989977.1771183908</v>
      </c>
      <c r="F42" s="417">
        <v>-6.4540534079603543E-2</v>
      </c>
      <c r="G42" s="424">
        <v>4.0707697502332367</v>
      </c>
      <c r="H42" s="424">
        <v>-0.318115767463234</v>
      </c>
      <c r="I42" s="425">
        <v>1.9629374206721184</v>
      </c>
      <c r="J42" s="425">
        <v>5.3721353975842989E-2</v>
      </c>
      <c r="K42" s="417">
        <v>2.813791215826237E-2</v>
      </c>
      <c r="L42" s="418">
        <v>170421365.60421163</v>
      </c>
      <c r="M42" s="418">
        <v>-6772096.2843002677</v>
      </c>
      <c r="N42" s="417">
        <v>-3.8218657799920369E-2</v>
      </c>
      <c r="O42" s="416">
        <v>48060242.432322569</v>
      </c>
      <c r="P42" s="416">
        <v>-2558210.8598857671</v>
      </c>
      <c r="Q42" s="417">
        <v>-5.0539095794133064E-2</v>
      </c>
    </row>
    <row r="43" spans="1:17" x14ac:dyDescent="0.25">
      <c r="A43" s="430" t="s">
        <v>194</v>
      </c>
      <c r="B43" s="430" t="s">
        <v>169</v>
      </c>
      <c r="C43" s="255" t="s">
        <v>218</v>
      </c>
      <c r="D43" s="412">
        <v>2864667.3734207232</v>
      </c>
      <c r="E43" s="412">
        <v>2644544.2893257458</v>
      </c>
      <c r="F43" s="413">
        <v>12.013934386748328</v>
      </c>
      <c r="G43" s="422">
        <v>0.1343176712903798</v>
      </c>
      <c r="H43" s="422">
        <v>0.12390823458405989</v>
      </c>
      <c r="I43" s="423">
        <v>2.396838871845445</v>
      </c>
      <c r="J43" s="423">
        <v>-1.0704621525702471</v>
      </c>
      <c r="K43" s="413">
        <v>-0.30873066544622874</v>
      </c>
      <c r="L43" s="414">
        <v>6866146.1155221807</v>
      </c>
      <c r="M43" s="414">
        <v>6102913.120542123</v>
      </c>
      <c r="N43" s="413">
        <v>7.9961337634539582</v>
      </c>
      <c r="O43" s="412">
        <v>1740233.4331503534</v>
      </c>
      <c r="P43" s="412">
        <v>1520106.6006618165</v>
      </c>
      <c r="Q43" s="413">
        <v>6.9055943043244241</v>
      </c>
    </row>
    <row r="44" spans="1:17" x14ac:dyDescent="0.25">
      <c r="A44" s="430" t="s">
        <v>194</v>
      </c>
      <c r="B44" s="430" t="s">
        <v>169</v>
      </c>
      <c r="C44" s="259" t="s">
        <v>219</v>
      </c>
      <c r="D44" s="416">
        <v>2022693066.3001723</v>
      </c>
      <c r="E44" s="416">
        <v>18577230.531748772</v>
      </c>
      <c r="F44" s="417">
        <v>9.2695393151393558E-3</v>
      </c>
      <c r="G44" s="424">
        <v>94.839430546596958</v>
      </c>
      <c r="H44" s="424">
        <v>6.6467364037066545E-2</v>
      </c>
      <c r="I44" s="425">
        <v>2.4806409334722987</v>
      </c>
      <c r="J44" s="425">
        <v>3.2547755296094216E-2</v>
      </c>
      <c r="K44" s="417">
        <v>1.3295145620372931E-2</v>
      </c>
      <c r="L44" s="418">
        <v>5017575216.1148062</v>
      </c>
      <c r="M44" s="418">
        <v>111312910.2952261</v>
      </c>
      <c r="N44" s="417">
        <v>2.268792481054099E-2</v>
      </c>
      <c r="O44" s="416">
        <v>1128702671.6188948</v>
      </c>
      <c r="P44" s="416">
        <v>16359925.152149439</v>
      </c>
      <c r="Q44" s="417">
        <v>1.4707629643934156E-2</v>
      </c>
    </row>
    <row r="45" spans="1:17" x14ac:dyDescent="0.25">
      <c r="A45" s="430" t="s">
        <v>195</v>
      </c>
      <c r="B45" s="430" t="s">
        <v>216</v>
      </c>
      <c r="C45" s="255" t="s">
        <v>31</v>
      </c>
      <c r="D45" s="412">
        <v>3034.1203949451447</v>
      </c>
      <c r="E45" s="412">
        <v>-1798.4290924072266</v>
      </c>
      <c r="F45" s="413">
        <v>-0.37214913103611885</v>
      </c>
      <c r="G45" s="422">
        <v>0.11792917152252254</v>
      </c>
      <c r="H45" s="422">
        <v>-6.1611982047106897E-2</v>
      </c>
      <c r="I45" s="423">
        <v>4.2289559683082141</v>
      </c>
      <c r="J45" s="423">
        <v>0.78599609498349077</v>
      </c>
      <c r="K45" s="413">
        <v>0.22829080904288523</v>
      </c>
      <c r="L45" s="414">
        <v>12831.161552768946</v>
      </c>
      <c r="M45" s="414">
        <v>-3807.1124180412298</v>
      </c>
      <c r="N45" s="413">
        <v>-0.22881654820207581</v>
      </c>
      <c r="O45" s="412">
        <v>1910.1590362787247</v>
      </c>
      <c r="P45" s="412">
        <v>-955.07693099975586</v>
      </c>
      <c r="Q45" s="413">
        <v>-0.33333273137253244</v>
      </c>
    </row>
    <row r="46" spans="1:17" x14ac:dyDescent="0.25">
      <c r="A46" s="430" t="s">
        <v>195</v>
      </c>
      <c r="B46" s="430" t="s">
        <v>96</v>
      </c>
      <c r="C46" s="259" t="s">
        <v>217</v>
      </c>
      <c r="D46" s="416">
        <v>42736.730439133942</v>
      </c>
      <c r="E46" s="416">
        <v>-2028.8978940538655</v>
      </c>
      <c r="F46" s="417">
        <v>-4.5322672094601328E-2</v>
      </c>
      <c r="G46" s="424">
        <v>1.661076871789577</v>
      </c>
      <c r="H46" s="424">
        <v>-2.0768263245918295E-3</v>
      </c>
      <c r="I46" s="425">
        <v>3.0894422814979654</v>
      </c>
      <c r="J46" s="425">
        <v>-0.20176364536586533</v>
      </c>
      <c r="K46" s="417">
        <v>-6.1303865467368254E-2</v>
      </c>
      <c r="L46" s="418">
        <v>132032.66199164151</v>
      </c>
      <c r="M46" s="418">
        <v>-15300.23929832963</v>
      </c>
      <c r="N46" s="417">
        <v>-0.10384808256926051</v>
      </c>
      <c r="O46" s="416">
        <v>28772.826422929764</v>
      </c>
      <c r="P46" s="416">
        <v>-5141.0253174037352</v>
      </c>
      <c r="Q46" s="417">
        <v>-0.15159072336479995</v>
      </c>
    </row>
    <row r="47" spans="1:17" x14ac:dyDescent="0.25">
      <c r="A47" s="430" t="s">
        <v>195</v>
      </c>
      <c r="B47" s="430" t="s">
        <v>96</v>
      </c>
      <c r="C47" s="255" t="s">
        <v>218</v>
      </c>
      <c r="D47" s="412">
        <v>77.39413595199585</v>
      </c>
      <c r="E47" s="412">
        <v>4.9924418926239014</v>
      </c>
      <c r="F47" s="413">
        <v>6.8954766286682775E-2</v>
      </c>
      <c r="G47" s="422">
        <v>3.008129258392648E-3</v>
      </c>
      <c r="H47" s="422">
        <v>3.1822743621040149E-4</v>
      </c>
      <c r="I47" s="423">
        <v>3.4052836472195667</v>
      </c>
      <c r="J47" s="423">
        <v>-3.9445340763308856E-3</v>
      </c>
      <c r="K47" s="413">
        <v>-1.1570167400269202E-3</v>
      </c>
      <c r="L47" s="414">
        <v>263.5489855480194</v>
      </c>
      <c r="M47" s="414">
        <v>16.715089787244779</v>
      </c>
      <c r="N47" s="413">
        <v>6.7717967727757428E-2</v>
      </c>
      <c r="O47" s="412">
        <v>38.697067975997925</v>
      </c>
      <c r="P47" s="412">
        <v>2.4962209463119507</v>
      </c>
      <c r="Q47" s="413">
        <v>6.8954766286682775E-2</v>
      </c>
    </row>
    <row r="48" spans="1:17" x14ac:dyDescent="0.25">
      <c r="A48" s="430" t="s">
        <v>195</v>
      </c>
      <c r="B48" s="430" t="s">
        <v>96</v>
      </c>
      <c r="C48" s="259" t="s">
        <v>219</v>
      </c>
      <c r="D48" s="416">
        <v>2526984.5459104511</v>
      </c>
      <c r="E48" s="416">
        <v>-114955.90150210913</v>
      </c>
      <c r="F48" s="417">
        <v>-4.3511920041458013E-2</v>
      </c>
      <c r="G48" s="424">
        <v>98.217985827429601</v>
      </c>
      <c r="H48" s="424">
        <v>6.337058093556891E-2</v>
      </c>
      <c r="I48" s="425">
        <v>2.666187526576584</v>
      </c>
      <c r="J48" s="425">
        <v>-7.4422610013439083E-2</v>
      </c>
      <c r="K48" s="417">
        <v>-2.7155489582344854E-2</v>
      </c>
      <c r="L48" s="418">
        <v>6737414.6761582382</v>
      </c>
      <c r="M48" s="418">
        <v>-503114.09428780526</v>
      </c>
      <c r="N48" s="417">
        <v>-6.9485822132409197E-2</v>
      </c>
      <c r="O48" s="416">
        <v>1525349.0924944878</v>
      </c>
      <c r="P48" s="416">
        <v>-143593.18256347696</v>
      </c>
      <c r="Q48" s="417">
        <v>-8.6038435666380239E-2</v>
      </c>
    </row>
    <row r="49" spans="1:17" x14ac:dyDescent="0.25">
      <c r="A49" s="430" t="s">
        <v>195</v>
      </c>
      <c r="B49" s="430" t="s">
        <v>220</v>
      </c>
      <c r="C49" s="255" t="s">
        <v>31</v>
      </c>
      <c r="D49" s="412">
        <v>43510.806319475174</v>
      </c>
      <c r="E49" s="412">
        <v>9668.240434885025</v>
      </c>
      <c r="F49" s="413">
        <v>0.28568284295746488</v>
      </c>
      <c r="G49" s="422">
        <v>0.13412821342233905</v>
      </c>
      <c r="H49" s="422">
        <v>3.5847301450919022E-2</v>
      </c>
      <c r="I49" s="423">
        <v>3.938352170675437</v>
      </c>
      <c r="J49" s="423">
        <v>4.0256882736233734E-4</v>
      </c>
      <c r="K49" s="413">
        <v>1.0222802932099799E-4</v>
      </c>
      <c r="L49" s="414">
        <v>171360.87851614357</v>
      </c>
      <c r="M49" s="414">
        <v>38090.559665404551</v>
      </c>
      <c r="N49" s="413">
        <v>0.28581427578083213</v>
      </c>
      <c r="O49" s="412">
        <v>25247.78889811039</v>
      </c>
      <c r="P49" s="412">
        <v>3936.9437228441238</v>
      </c>
      <c r="Q49" s="413">
        <v>0.18473897635056766</v>
      </c>
    </row>
    <row r="50" spans="1:17" x14ac:dyDescent="0.25">
      <c r="A50" s="430" t="s">
        <v>195</v>
      </c>
      <c r="B50" s="430" t="s">
        <v>168</v>
      </c>
      <c r="C50" s="259" t="s">
        <v>217</v>
      </c>
      <c r="D50" s="416">
        <v>538343.18835221452</v>
      </c>
      <c r="E50" s="416">
        <v>-58061.128304312355</v>
      </c>
      <c r="F50" s="417">
        <v>-9.735195853344257E-2</v>
      </c>
      <c r="G50" s="424">
        <v>1.6595190061887886</v>
      </c>
      <c r="H50" s="424">
        <v>-7.247614880579234E-2</v>
      </c>
      <c r="I50" s="425">
        <v>3.0138705905238381</v>
      </c>
      <c r="J50" s="425">
        <v>5.653857507505089E-2</v>
      </c>
      <c r="K50" s="417">
        <v>1.9118101985066065E-2</v>
      </c>
      <c r="L50" s="418">
        <v>1622496.7029835745</v>
      </c>
      <c r="M50" s="418">
        <v>-141268.87681662873</v>
      </c>
      <c r="N50" s="417">
        <v>-8.0095041220064778E-2</v>
      </c>
      <c r="O50" s="416">
        <v>370802.21671025647</v>
      </c>
      <c r="P50" s="416">
        <v>-46622.209371691162</v>
      </c>
      <c r="Q50" s="417">
        <v>-0.1116901802065086</v>
      </c>
    </row>
    <row r="51" spans="1:17" x14ac:dyDescent="0.25">
      <c r="A51" s="430" t="s">
        <v>195</v>
      </c>
      <c r="B51" s="430" t="s">
        <v>168</v>
      </c>
      <c r="C51" s="255" t="s">
        <v>218</v>
      </c>
      <c r="D51" s="412">
        <v>1631.981020450592</v>
      </c>
      <c r="E51" s="412">
        <v>894.32551407814026</v>
      </c>
      <c r="F51" s="413">
        <v>1.2123891252112253</v>
      </c>
      <c r="G51" s="422">
        <v>5.0308122769544663E-3</v>
      </c>
      <c r="H51" s="422">
        <v>2.8886148994194745E-3</v>
      </c>
      <c r="I51" s="423">
        <v>3.2784044759387054</v>
      </c>
      <c r="J51" s="423">
        <v>-0.21896102616744084</v>
      </c>
      <c r="K51" s="413">
        <v>-6.2607418651433613E-2</v>
      </c>
      <c r="L51" s="414">
        <v>5350.2938820922373</v>
      </c>
      <c r="M51" s="414">
        <v>2770.4429616665839</v>
      </c>
      <c r="N51" s="413">
        <v>1.0738771530292472</v>
      </c>
      <c r="O51" s="412">
        <v>843.91739296913147</v>
      </c>
      <c r="P51" s="412">
        <v>475.08963978290558</v>
      </c>
      <c r="Q51" s="413">
        <v>1.2881070789242552</v>
      </c>
    </row>
    <row r="52" spans="1:17" x14ac:dyDescent="0.25">
      <c r="A52" s="430" t="s">
        <v>195</v>
      </c>
      <c r="B52" s="430" t="s">
        <v>168</v>
      </c>
      <c r="C52" s="259" t="s">
        <v>219</v>
      </c>
      <c r="D52" s="416">
        <v>31856226.154424436</v>
      </c>
      <c r="E52" s="416">
        <v>-1947315.0010132343</v>
      </c>
      <c r="F52" s="417">
        <v>-5.7606834504673993E-2</v>
      </c>
      <c r="G52" s="424">
        <v>98.201321968111927</v>
      </c>
      <c r="H52" s="424">
        <v>3.3740232455429009E-2</v>
      </c>
      <c r="I52" s="425">
        <v>2.6695451599704256</v>
      </c>
      <c r="J52" s="425">
        <v>1.4356000952779446E-2</v>
      </c>
      <c r="K52" s="417">
        <v>5.4067714550668057E-3</v>
      </c>
      <c r="L52" s="418">
        <v>85041634.345467046</v>
      </c>
      <c r="M52" s="418">
        <v>-4713161.6668578982</v>
      </c>
      <c r="N52" s="417">
        <v>-5.2511530038023779E-2</v>
      </c>
      <c r="O52" s="416">
        <v>19484942.883575536</v>
      </c>
      <c r="P52" s="416">
        <v>-1565750.3401497081</v>
      </c>
      <c r="Q52" s="417">
        <v>-7.4379989462058413E-2</v>
      </c>
    </row>
    <row r="53" spans="1:17" x14ac:dyDescent="0.25">
      <c r="A53" s="430" t="s">
        <v>195</v>
      </c>
      <c r="B53" s="430" t="s">
        <v>221</v>
      </c>
      <c r="C53" s="255" t="s">
        <v>31</v>
      </c>
      <c r="D53" s="412">
        <v>38636.306257963181</v>
      </c>
      <c r="E53" s="412">
        <v>5555.190774679184</v>
      </c>
      <c r="F53" s="413">
        <v>0.16792634388299998</v>
      </c>
      <c r="G53" s="422">
        <v>0.13061028481680953</v>
      </c>
      <c r="H53" s="422">
        <v>2.5813956432012689E-2</v>
      </c>
      <c r="I53" s="423">
        <v>3.9600291223053206</v>
      </c>
      <c r="J53" s="423">
        <v>3.4552577015646513E-2</v>
      </c>
      <c r="K53" s="413">
        <v>8.8021356431507505E-3</v>
      </c>
      <c r="L53" s="414">
        <v>153000.8979598415</v>
      </c>
      <c r="M53" s="414">
        <v>23141.755038191099</v>
      </c>
      <c r="N53" s="413">
        <v>0.17820658998306738</v>
      </c>
      <c r="O53" s="412">
        <v>22580.355075240135</v>
      </c>
      <c r="P53" s="412">
        <v>1801.4553650617599</v>
      </c>
      <c r="Q53" s="413">
        <v>8.6696379028160561E-2</v>
      </c>
    </row>
    <row r="54" spans="1:17" x14ac:dyDescent="0.25">
      <c r="A54" s="430" t="s">
        <v>195</v>
      </c>
      <c r="B54" s="430" t="s">
        <v>169</v>
      </c>
      <c r="C54" s="259" t="s">
        <v>217</v>
      </c>
      <c r="D54" s="416">
        <v>487617.14384813915</v>
      </c>
      <c r="E54" s="416">
        <v>-60503.816492216138</v>
      </c>
      <c r="F54" s="417">
        <v>-0.11038405912199807</v>
      </c>
      <c r="G54" s="424">
        <v>1.6483929290326034</v>
      </c>
      <c r="H54" s="424">
        <v>-8.7977302601309981E-2</v>
      </c>
      <c r="I54" s="425">
        <v>3.0311551445445111</v>
      </c>
      <c r="J54" s="425">
        <v>7.4013805974087798E-2</v>
      </c>
      <c r="K54" s="417">
        <v>2.5028836129242452E-2</v>
      </c>
      <c r="L54" s="418">
        <v>1478043.214143388</v>
      </c>
      <c r="M54" s="418">
        <v>-142827.93621599604</v>
      </c>
      <c r="N54" s="417">
        <v>-8.811800751980059E-2</v>
      </c>
      <c r="O54" s="416">
        <v>337187.54445491236</v>
      </c>
      <c r="P54" s="416">
        <v>-45658.902890634723</v>
      </c>
      <c r="Q54" s="417">
        <v>-0.11926166014392764</v>
      </c>
    </row>
    <row r="55" spans="1:17" x14ac:dyDescent="0.25">
      <c r="A55" s="430" t="s">
        <v>195</v>
      </c>
      <c r="B55" s="430" t="s">
        <v>169</v>
      </c>
      <c r="C55" s="255" t="s">
        <v>218</v>
      </c>
      <c r="D55" s="412">
        <v>1569.333044052124</v>
      </c>
      <c r="E55" s="412">
        <v>854.51637005805969</v>
      </c>
      <c r="F55" s="413">
        <v>1.1954342996553482</v>
      </c>
      <c r="G55" s="422">
        <v>5.3051405713462271E-3</v>
      </c>
      <c r="H55" s="422">
        <v>3.0407017273579523E-3</v>
      </c>
      <c r="I55" s="423">
        <v>3.2690400396238442</v>
      </c>
      <c r="J55" s="423">
        <v>-0.21691328791436515</v>
      </c>
      <c r="K55" s="413">
        <v>-6.222495470630697E-2</v>
      </c>
      <c r="L55" s="414">
        <v>5130.2125565111637</v>
      </c>
      <c r="M55" s="414">
        <v>2638.3949932217597</v>
      </c>
      <c r="N55" s="413">
        <v>1.0588234997986214</v>
      </c>
      <c r="O55" s="412">
        <v>812.59340476989746</v>
      </c>
      <c r="P55" s="412">
        <v>455.1850677728653</v>
      </c>
      <c r="Q55" s="413">
        <v>1.2735714885594429</v>
      </c>
    </row>
    <row r="56" spans="1:17" x14ac:dyDescent="0.25">
      <c r="A56" s="430" t="s">
        <v>195</v>
      </c>
      <c r="B56" s="430" t="s">
        <v>169</v>
      </c>
      <c r="C56" s="259" t="s">
        <v>219</v>
      </c>
      <c r="D56" s="416">
        <v>29053543.119353946</v>
      </c>
      <c r="E56" s="416">
        <v>-1931595.8126759268</v>
      </c>
      <c r="F56" s="417">
        <v>-6.2339427198088271E-2</v>
      </c>
      <c r="G56" s="424">
        <v>98.215691645579255</v>
      </c>
      <c r="H56" s="424">
        <v>5.9122644441998773E-2</v>
      </c>
      <c r="I56" s="425">
        <v>2.6657203294461493</v>
      </c>
      <c r="J56" s="425">
        <v>1.1628015823919036E-2</v>
      </c>
      <c r="K56" s="417">
        <v>4.3811648013288009E-3</v>
      </c>
      <c r="L56" s="418">
        <v>77448620.535702109</v>
      </c>
      <c r="M56" s="418">
        <v>-4788798.5403153002</v>
      </c>
      <c r="N56" s="417">
        <v>-5.8231381700934719E-2</v>
      </c>
      <c r="O56" s="416">
        <v>17748945.351206668</v>
      </c>
      <c r="P56" s="416">
        <v>-1519116.8548256494</v>
      </c>
      <c r="Q56" s="417">
        <v>-7.8841184888330612E-2</v>
      </c>
    </row>
    <row r="57" spans="1:17" x14ac:dyDescent="0.25">
      <c r="A57" s="430" t="s">
        <v>196</v>
      </c>
      <c r="B57" s="430" t="s">
        <v>216</v>
      </c>
      <c r="C57" s="255" t="s">
        <v>31</v>
      </c>
      <c r="D57" s="412">
        <v>1075366.7757709026</v>
      </c>
      <c r="E57" s="412">
        <v>-17258.584274888039</v>
      </c>
      <c r="F57" s="413">
        <v>-1.5795518670887111E-2</v>
      </c>
      <c r="G57" s="422">
        <v>0.62440270145229748</v>
      </c>
      <c r="H57" s="422">
        <v>-2.5485105030287003E-2</v>
      </c>
      <c r="I57" s="423">
        <v>2.444351813194932</v>
      </c>
      <c r="J57" s="423">
        <v>-0.12870323435817532</v>
      </c>
      <c r="K57" s="413">
        <v>-5.0019619471634684E-2</v>
      </c>
      <c r="L57" s="414">
        <v>2628574.7282051938</v>
      </c>
      <c r="M57" s="414">
        <v>-182810.46954515902</v>
      </c>
      <c r="N57" s="413">
        <v>-6.5025052309246864E-2</v>
      </c>
      <c r="O57" s="412">
        <v>557743.39809024334</v>
      </c>
      <c r="P57" s="412">
        <v>-5993.2920931577682</v>
      </c>
      <c r="Q57" s="413">
        <v>-1.0631367795500349E-2</v>
      </c>
    </row>
    <row r="58" spans="1:17" x14ac:dyDescent="0.25">
      <c r="A58" s="430" t="s">
        <v>196</v>
      </c>
      <c r="B58" s="430" t="s">
        <v>96</v>
      </c>
      <c r="C58" s="259" t="s">
        <v>217</v>
      </c>
      <c r="D58" s="416">
        <v>9593985.9923697747</v>
      </c>
      <c r="E58" s="416">
        <v>-1077762.8366616778</v>
      </c>
      <c r="F58" s="417">
        <v>-0.10099214795326976</v>
      </c>
      <c r="G58" s="424">
        <v>5.5706675213549781</v>
      </c>
      <c r="H58" s="424">
        <v>-0.77683244655871153</v>
      </c>
      <c r="I58" s="425">
        <v>1.3922379638096822</v>
      </c>
      <c r="J58" s="425">
        <v>-1.1035965948714921E-2</v>
      </c>
      <c r="K58" s="417">
        <v>-7.8644416565303056E-3</v>
      </c>
      <c r="L58" s="418">
        <v>13357111.522835508</v>
      </c>
      <c r="M58" s="418">
        <v>-1618275.3938740324</v>
      </c>
      <c r="N58" s="417">
        <v>-0.108062342754454</v>
      </c>
      <c r="O58" s="416">
        <v>4053206.1452556243</v>
      </c>
      <c r="P58" s="416">
        <v>-498378.91861215793</v>
      </c>
      <c r="Q58" s="417">
        <v>-0.10949568372751721</v>
      </c>
    </row>
    <row r="59" spans="1:17" x14ac:dyDescent="0.25">
      <c r="A59" s="430" t="s">
        <v>196</v>
      </c>
      <c r="B59" s="430" t="s">
        <v>96</v>
      </c>
      <c r="C59" s="255" t="s">
        <v>218</v>
      </c>
      <c r="D59" s="412">
        <v>774682.3712933138</v>
      </c>
      <c r="E59" s="412">
        <v>635077.61392927915</v>
      </c>
      <c r="F59" s="413">
        <v>4.5491115483496376</v>
      </c>
      <c r="G59" s="422">
        <v>0.44981282321676247</v>
      </c>
      <c r="H59" s="422">
        <v>0.366776649194549</v>
      </c>
      <c r="I59" s="423">
        <v>2.2154606639086123</v>
      </c>
      <c r="J59" s="423">
        <v>0.22169958088920882</v>
      </c>
      <c r="K59" s="413">
        <v>0.11119666382165572</v>
      </c>
      <c r="L59" s="414">
        <v>1716278.3206237829</v>
      </c>
      <c r="M59" s="414">
        <v>1437939.7883870043</v>
      </c>
      <c r="N59" s="413">
        <v>5.1661542397003402</v>
      </c>
      <c r="O59" s="412">
        <v>432995.64257705212</v>
      </c>
      <c r="P59" s="412">
        <v>363193.26389503479</v>
      </c>
      <c r="Q59" s="413">
        <v>5.2031645733672054</v>
      </c>
    </row>
    <row r="60" spans="1:17" x14ac:dyDescent="0.25">
      <c r="A60" s="430" t="s">
        <v>196</v>
      </c>
      <c r="B60" s="430" t="s">
        <v>96</v>
      </c>
      <c r="C60" s="259" t="s">
        <v>219</v>
      </c>
      <c r="D60" s="416">
        <v>160779238.92227519</v>
      </c>
      <c r="E60" s="416">
        <v>4557989.3066578507</v>
      </c>
      <c r="F60" s="417">
        <v>2.9176500110406182E-2</v>
      </c>
      <c r="G60" s="424">
        <v>93.355116953976278</v>
      </c>
      <c r="H60" s="424">
        <v>0.4355409023944361</v>
      </c>
      <c r="I60" s="425">
        <v>2.1940266609112227</v>
      </c>
      <c r="J60" s="425">
        <v>-1.9220497651691648E-2</v>
      </c>
      <c r="K60" s="417">
        <v>-8.6842979001819781E-3</v>
      </c>
      <c r="L60" s="418">
        <v>352753936.71648711</v>
      </c>
      <c r="M60" s="418">
        <v>6997699.8975742459</v>
      </c>
      <c r="N60" s="417">
        <v>2.0238824791580654E-2</v>
      </c>
      <c r="O60" s="416">
        <v>77808725.437994063</v>
      </c>
      <c r="P60" s="416">
        <v>3986984.4590996057</v>
      </c>
      <c r="Q60" s="417">
        <v>5.4008269193210702E-2</v>
      </c>
    </row>
    <row r="61" spans="1:17" x14ac:dyDescent="0.25">
      <c r="A61" s="430" t="s">
        <v>196</v>
      </c>
      <c r="B61" s="430" t="s">
        <v>220</v>
      </c>
      <c r="C61" s="255" t="s">
        <v>31</v>
      </c>
      <c r="D61" s="412">
        <v>11794778.147320028</v>
      </c>
      <c r="E61" s="412">
        <v>4250349.1661950313</v>
      </c>
      <c r="F61" s="413">
        <v>0.56337586009872342</v>
      </c>
      <c r="G61" s="422">
        <v>0.61030878801874788</v>
      </c>
      <c r="H61" s="422">
        <v>0.20613040695412232</v>
      </c>
      <c r="I61" s="423">
        <v>2.4426893348522656</v>
      </c>
      <c r="J61" s="423">
        <v>-0.15494018373304907</v>
      </c>
      <c r="K61" s="413">
        <v>-5.9646759718618561E-2</v>
      </c>
      <c r="L61" s="414">
        <v>28810978.787407197</v>
      </c>
      <c r="M61" s="414">
        <v>9213347.3651663736</v>
      </c>
      <c r="N61" s="413">
        <v>0.47012555582152615</v>
      </c>
      <c r="O61" s="412">
        <v>6069847.5835245848</v>
      </c>
      <c r="P61" s="412">
        <v>2138933.0003044605</v>
      </c>
      <c r="Q61" s="413">
        <v>0.54413113157810988</v>
      </c>
    </row>
    <row r="62" spans="1:17" x14ac:dyDescent="0.25">
      <c r="A62" s="430" t="s">
        <v>196</v>
      </c>
      <c r="B62" s="430" t="s">
        <v>168</v>
      </c>
      <c r="C62" s="259" t="s">
        <v>217</v>
      </c>
      <c r="D62" s="416">
        <v>123661826.59693861</v>
      </c>
      <c r="E62" s="416">
        <v>-12351556.569669545</v>
      </c>
      <c r="F62" s="417">
        <v>-9.0811332547618764E-2</v>
      </c>
      <c r="G62" s="424">
        <v>6.3987553281543192</v>
      </c>
      <c r="H62" s="424">
        <v>-0.88790203835253756</v>
      </c>
      <c r="I62" s="425">
        <v>1.40875200386539</v>
      </c>
      <c r="J62" s="425">
        <v>2.935992559487155E-2</v>
      </c>
      <c r="K62" s="417">
        <v>2.1284684795118601E-2</v>
      </c>
      <c r="L62" s="418">
        <v>174208846.02009165</v>
      </c>
      <c r="M62" s="418">
        <v>-13406937.258700311</v>
      </c>
      <c r="N62" s="417">
        <v>-7.1459538341600862E-2</v>
      </c>
      <c r="O62" s="416">
        <v>52223338.379686683</v>
      </c>
      <c r="P62" s="416">
        <v>-5492306.0593847334</v>
      </c>
      <c r="Q62" s="417">
        <v>-9.5161478534347602E-2</v>
      </c>
    </row>
    <row r="63" spans="1:17" x14ac:dyDescent="0.25">
      <c r="A63" s="430" t="s">
        <v>196</v>
      </c>
      <c r="B63" s="430" t="s">
        <v>168</v>
      </c>
      <c r="C63" s="255" t="s">
        <v>218</v>
      </c>
      <c r="D63" s="412">
        <v>3775077.2292072102</v>
      </c>
      <c r="E63" s="412">
        <v>2187723.1176797673</v>
      </c>
      <c r="F63" s="413">
        <v>1.3782199584783354</v>
      </c>
      <c r="G63" s="422">
        <v>0.19533752815504415</v>
      </c>
      <c r="H63" s="422">
        <v>0.11029806173835985</v>
      </c>
      <c r="I63" s="423">
        <v>2.2947930366674858</v>
      </c>
      <c r="J63" s="423">
        <v>0.37551644701203268</v>
      </c>
      <c r="K63" s="413">
        <v>0.19565520104605927</v>
      </c>
      <c r="L63" s="414">
        <v>8663020.9384666923</v>
      </c>
      <c r="M63" s="414">
        <v>5616449.3527187398</v>
      </c>
      <c r="N63" s="413">
        <v>1.8435310625861647</v>
      </c>
      <c r="O63" s="412">
        <v>2092768.0161972048</v>
      </c>
      <c r="P63" s="412">
        <v>1299090.9604334834</v>
      </c>
      <c r="Q63" s="413">
        <v>1.6368004479900502</v>
      </c>
    </row>
    <row r="64" spans="1:17" x14ac:dyDescent="0.25">
      <c r="A64" s="430" t="s">
        <v>196</v>
      </c>
      <c r="B64" s="430" t="s">
        <v>168</v>
      </c>
      <c r="C64" s="259" t="s">
        <v>219</v>
      </c>
      <c r="D64" s="416">
        <v>1793360209.0280387</v>
      </c>
      <c r="E64" s="416">
        <v>71896636.528795242</v>
      </c>
      <c r="F64" s="417">
        <v>4.1764831784627747E-2</v>
      </c>
      <c r="G64" s="424">
        <v>92.795598355670663</v>
      </c>
      <c r="H64" s="424">
        <v>0.57147356965948859</v>
      </c>
      <c r="I64" s="425">
        <v>2.1316185199409912</v>
      </c>
      <c r="J64" s="425">
        <v>4.3374723977419372E-2</v>
      </c>
      <c r="K64" s="417">
        <v>2.0770910015995094E-2</v>
      </c>
      <c r="L64" s="418">
        <v>3822759834.4894147</v>
      </c>
      <c r="M64" s="418">
        <v>227924209.24058342</v>
      </c>
      <c r="N64" s="417">
        <v>6.3403235363454685E-2</v>
      </c>
      <c r="O64" s="416">
        <v>824364271.89632881</v>
      </c>
      <c r="P64" s="416">
        <v>40788897.548108339</v>
      </c>
      <c r="Q64" s="417">
        <v>5.2054848688981102E-2</v>
      </c>
    </row>
    <row r="65" spans="1:17" x14ac:dyDescent="0.25">
      <c r="A65" s="430" t="s">
        <v>196</v>
      </c>
      <c r="B65" s="430" t="s">
        <v>221</v>
      </c>
      <c r="C65" s="255" t="s">
        <v>31</v>
      </c>
      <c r="D65" s="412">
        <v>10652979.180888169</v>
      </c>
      <c r="E65" s="412">
        <v>3781392.1688005887</v>
      </c>
      <c r="F65" s="413">
        <v>0.55029386401552771</v>
      </c>
      <c r="G65" s="422">
        <v>0.60277708865980251</v>
      </c>
      <c r="H65" s="422">
        <v>0.20098912880920955</v>
      </c>
      <c r="I65" s="423">
        <v>2.4361357768635052</v>
      </c>
      <c r="J65" s="423">
        <v>-0.16026251113202417</v>
      </c>
      <c r="K65" s="413">
        <v>-6.1724933294325185E-2</v>
      </c>
      <c r="L65" s="414">
        <v>25952103.712743744</v>
      </c>
      <c r="M65" s="414">
        <v>8110726.9587472379</v>
      </c>
      <c r="N65" s="413">
        <v>0.45460207867256758</v>
      </c>
      <c r="O65" s="412">
        <v>5485934.0921173096</v>
      </c>
      <c r="P65" s="412">
        <v>1906587.9997979403</v>
      </c>
      <c r="Q65" s="413">
        <v>0.53266377450594504</v>
      </c>
    </row>
    <row r="66" spans="1:17" x14ac:dyDescent="0.25">
      <c r="A66" s="430" t="s">
        <v>196</v>
      </c>
      <c r="B66" s="430" t="s">
        <v>169</v>
      </c>
      <c r="C66" s="259" t="s">
        <v>217</v>
      </c>
      <c r="D66" s="416">
        <v>113039933.29461409</v>
      </c>
      <c r="E66" s="416">
        <v>-11559628.022022203</v>
      </c>
      <c r="F66" s="417">
        <v>-9.277422729159146E-2</v>
      </c>
      <c r="G66" s="424">
        <v>6.3961339580825989</v>
      </c>
      <c r="H66" s="424">
        <v>-0.88931603354622002</v>
      </c>
      <c r="I66" s="425">
        <v>1.4097805606876774</v>
      </c>
      <c r="J66" s="425">
        <v>2.8689324691724583E-2</v>
      </c>
      <c r="K66" s="417">
        <v>2.0772939501738068E-2</v>
      </c>
      <c r="L66" s="418">
        <v>159361500.54017872</v>
      </c>
      <c r="M66" s="418">
        <v>-12721861.603168011</v>
      </c>
      <c r="N66" s="417">
        <v>-7.3928481200702043E-2</v>
      </c>
      <c r="O66" s="416">
        <v>47740099.317349337</v>
      </c>
      <c r="P66" s="416">
        <v>-5092522.2056158409</v>
      </c>
      <c r="Q66" s="417">
        <v>-9.6389731548759766E-2</v>
      </c>
    </row>
    <row r="67" spans="1:17" x14ac:dyDescent="0.25">
      <c r="A67" s="430" t="s">
        <v>196</v>
      </c>
      <c r="B67" s="430" t="s">
        <v>169</v>
      </c>
      <c r="C67" s="255" t="s">
        <v>218</v>
      </c>
      <c r="D67" s="412">
        <v>3635283.7602814957</v>
      </c>
      <c r="E67" s="412">
        <v>2169658.7062458321</v>
      </c>
      <c r="F67" s="413">
        <v>1.4803640946718133</v>
      </c>
      <c r="G67" s="422">
        <v>0.20569511347642075</v>
      </c>
      <c r="H67" s="422">
        <v>0.11999867983874117</v>
      </c>
      <c r="I67" s="423">
        <v>2.3063468716648239</v>
      </c>
      <c r="J67" s="423">
        <v>0.38504061108159626</v>
      </c>
      <c r="K67" s="413">
        <v>0.20040564015271264</v>
      </c>
      <c r="L67" s="414">
        <v>8384225.3281391654</v>
      </c>
      <c r="M67" s="414">
        <v>5568310.7361528147</v>
      </c>
      <c r="N67" s="413">
        <v>1.9774430488763219</v>
      </c>
      <c r="O67" s="412">
        <v>2022871.2817343476</v>
      </c>
      <c r="P67" s="412">
        <v>1290058.7547165158</v>
      </c>
      <c r="Q67" s="413">
        <v>1.7604212634933905</v>
      </c>
    </row>
    <row r="68" spans="1:17" x14ac:dyDescent="0.25">
      <c r="A68" s="430" t="s">
        <v>196</v>
      </c>
      <c r="B68" s="430" t="s">
        <v>169</v>
      </c>
      <c r="C68" s="259" t="s">
        <v>219</v>
      </c>
      <c r="D68" s="416">
        <v>1639988342.7145722</v>
      </c>
      <c r="E68" s="416">
        <v>62673018.288625479</v>
      </c>
      <c r="F68" s="417">
        <v>3.9733981733446291E-2</v>
      </c>
      <c r="G68" s="424">
        <v>92.795393839780914</v>
      </c>
      <c r="H68" s="424">
        <v>0.56832822489818113</v>
      </c>
      <c r="I68" s="425">
        <v>2.129498726547737</v>
      </c>
      <c r="J68" s="425">
        <v>3.7361430786664762E-2</v>
      </c>
      <c r="K68" s="417">
        <v>1.7858020533529813E-2</v>
      </c>
      <c r="L68" s="418">
        <v>3492353087.3638148</v>
      </c>
      <c r="M68" s="418">
        <v>192392869.9568162</v>
      </c>
      <c r="N68" s="417">
        <v>5.8301572528650737E-2</v>
      </c>
      <c r="O68" s="416">
        <v>753124083.4410814</v>
      </c>
      <c r="P68" s="416">
        <v>36531015.881367087</v>
      </c>
      <c r="Q68" s="417">
        <v>5.0978745867260186E-2</v>
      </c>
    </row>
  </sheetData>
  <mergeCells count="20"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  <mergeCell ref="A57:A68"/>
    <mergeCell ref="B57:B60"/>
    <mergeCell ref="B61:B64"/>
    <mergeCell ref="B65:B68"/>
    <mergeCell ref="A45:A56"/>
    <mergeCell ref="B45:B48"/>
    <mergeCell ref="B49:B52"/>
    <mergeCell ref="B53:B56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8:Q38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1.1796875" customWidth="1"/>
    <col min="2" max="2" width="41.81640625" customWidth="1"/>
    <col min="3" max="3" width="15.1796875" customWidth="1"/>
    <col min="4" max="4" width="13.81640625" customWidth="1"/>
    <col min="5" max="5" width="11.54296875" customWidth="1"/>
    <col min="6" max="6" width="10.81640625" customWidth="1"/>
    <col min="7" max="7" width="14" customWidth="1"/>
    <col min="8" max="8" width="19.453125" customWidth="1"/>
    <col min="9" max="9" width="7.81640625" customWidth="1"/>
    <col min="10" max="11" width="10.8164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54296875" customWidth="1"/>
    <col min="17" max="17" width="10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14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1" t="s">
        <v>216</v>
      </c>
      <c r="C9" s="255" t="s">
        <v>35</v>
      </c>
      <c r="D9" s="412">
        <v>15539468.7420868</v>
      </c>
      <c r="E9" s="412">
        <v>-1616750.6219357457</v>
      </c>
      <c r="F9" s="413">
        <v>-9.423699870183247E-2</v>
      </c>
      <c r="G9" s="422">
        <v>4.0648128209489123</v>
      </c>
      <c r="H9" s="422">
        <v>-0.42596824068051564</v>
      </c>
      <c r="I9" s="423">
        <v>3.5088167907940915</v>
      </c>
      <c r="J9" s="423">
        <v>0.96034258436026754</v>
      </c>
      <c r="K9" s="413">
        <v>0.37683041167762538</v>
      </c>
      <c r="L9" s="414">
        <v>54525148.842254102</v>
      </c>
      <c r="M9" s="414">
        <v>10802966.313122138</v>
      </c>
      <c r="N9" s="413">
        <v>0.24708204595971742</v>
      </c>
      <c r="O9" s="412">
        <v>9185439.883513473</v>
      </c>
      <c r="P9" s="412">
        <v>450343.63218196109</v>
      </c>
      <c r="Q9" s="413">
        <v>5.1555657685319049E-2</v>
      </c>
    </row>
    <row r="10" spans="1:17" x14ac:dyDescent="0.25">
      <c r="A10" s="430" t="s">
        <v>178</v>
      </c>
      <c r="B10" s="430" t="s">
        <v>21</v>
      </c>
      <c r="C10" s="265" t="s">
        <v>222</v>
      </c>
      <c r="D10" s="416">
        <v>366752888.28849322</v>
      </c>
      <c r="E10" s="416">
        <v>1877137.5212971568</v>
      </c>
      <c r="F10" s="417">
        <v>5.1445937893933608E-3</v>
      </c>
      <c r="G10" s="424">
        <v>95.935187179051141</v>
      </c>
      <c r="H10" s="424">
        <v>0.42596824068051831</v>
      </c>
      <c r="I10" s="425">
        <v>2.3530045860607789</v>
      </c>
      <c r="J10" s="425">
        <v>-3.1568848304074582E-2</v>
      </c>
      <c r="K10" s="417">
        <v>-1.3238782185998457E-2</v>
      </c>
      <c r="L10" s="418">
        <v>862971228.0938611</v>
      </c>
      <c r="M10" s="418">
        <v>-7101794.029525876</v>
      </c>
      <c r="N10" s="417">
        <v>-8.1622965532182137E-3</v>
      </c>
      <c r="O10" s="416">
        <v>200753056.28870368</v>
      </c>
      <c r="P10" s="416">
        <v>2557234.0866623521</v>
      </c>
      <c r="Q10" s="417">
        <v>1.2902563022017191E-2</v>
      </c>
    </row>
    <row r="11" spans="1:17" x14ac:dyDescent="0.25">
      <c r="A11" s="430" t="s">
        <v>178</v>
      </c>
      <c r="B11" s="431" t="s">
        <v>220</v>
      </c>
      <c r="C11" s="255" t="s">
        <v>35</v>
      </c>
      <c r="D11" s="412">
        <v>182180391.98081198</v>
      </c>
      <c r="E11" s="412">
        <v>-9814148.0853736401</v>
      </c>
      <c r="F11" s="413">
        <v>-5.1116808227934199E-2</v>
      </c>
      <c r="G11" s="422">
        <v>4.2374224285615893</v>
      </c>
      <c r="H11" s="422">
        <v>-0.31760328248855352</v>
      </c>
      <c r="I11" s="423">
        <v>3.0773172986942101</v>
      </c>
      <c r="J11" s="423">
        <v>0.61655631394016286</v>
      </c>
      <c r="K11" s="413">
        <v>0.2505551403651613</v>
      </c>
      <c r="L11" s="414">
        <v>560626871.72544467</v>
      </c>
      <c r="M11" s="414">
        <v>88174198.244777381</v>
      </c>
      <c r="N11" s="413">
        <v>0.18663075307665808</v>
      </c>
      <c r="O11" s="412">
        <v>100425892.54444373</v>
      </c>
      <c r="P11" s="412">
        <v>3689724.6932677627</v>
      </c>
      <c r="Q11" s="413">
        <v>3.8142142439880712E-2</v>
      </c>
    </row>
    <row r="12" spans="1:17" x14ac:dyDescent="0.25">
      <c r="A12" s="430" t="s">
        <v>178</v>
      </c>
      <c r="B12" s="430" t="s">
        <v>94</v>
      </c>
      <c r="C12" s="265" t="s">
        <v>222</v>
      </c>
      <c r="D12" s="416">
        <v>4117140599.7819443</v>
      </c>
      <c r="E12" s="416">
        <v>94130609.787605286</v>
      </c>
      <c r="F12" s="417">
        <v>2.339805519293223E-2</v>
      </c>
      <c r="G12" s="424">
        <v>95.7625775714382</v>
      </c>
      <c r="H12" s="424">
        <v>0.31760328248859082</v>
      </c>
      <c r="I12" s="425">
        <v>2.2668441439889566</v>
      </c>
      <c r="J12" s="425">
        <v>1.6873209525674504E-2</v>
      </c>
      <c r="K12" s="417">
        <v>7.4993011097272298E-3</v>
      </c>
      <c r="L12" s="418">
        <v>9332916058.5948811</v>
      </c>
      <c r="M12" s="418">
        <v>281260512.05219841</v>
      </c>
      <c r="N12" s="417">
        <v>3.1072825363933233E-2</v>
      </c>
      <c r="O12" s="416">
        <v>2110042103.6609089</v>
      </c>
      <c r="P12" s="416">
        <v>52574646.89443326</v>
      </c>
      <c r="Q12" s="417">
        <v>2.5553087958465108E-2</v>
      </c>
    </row>
    <row r="13" spans="1:17" x14ac:dyDescent="0.25">
      <c r="A13" s="430" t="s">
        <v>178</v>
      </c>
      <c r="B13" s="431" t="s">
        <v>223</v>
      </c>
      <c r="C13" s="255" t="s">
        <v>35</v>
      </c>
      <c r="D13" s="412">
        <v>165739856.52861229</v>
      </c>
      <c r="E13" s="412">
        <v>-9935488.180807054</v>
      </c>
      <c r="F13" s="413">
        <v>-5.6555962347710903E-2</v>
      </c>
      <c r="G13" s="422">
        <v>4.2176712324511785</v>
      </c>
      <c r="H13" s="422">
        <v>-0.33767118053406175</v>
      </c>
      <c r="I13" s="423">
        <v>3.1300256770439807</v>
      </c>
      <c r="J13" s="423">
        <v>0.66179481886809821</v>
      </c>
      <c r="K13" s="413">
        <v>0.26812517017034215</v>
      </c>
      <c r="L13" s="414">
        <v>518770006.64414191</v>
      </c>
      <c r="M13" s="414">
        <v>85162699.8116678</v>
      </c>
      <c r="N13" s="413">
        <v>0.19640513079400376</v>
      </c>
      <c r="O13" s="412">
        <v>92125229.046515912</v>
      </c>
      <c r="P13" s="412">
        <v>3493971.8185218871</v>
      </c>
      <c r="Q13" s="413">
        <v>3.9421440333786917E-2</v>
      </c>
    </row>
    <row r="14" spans="1:17" x14ac:dyDescent="0.25">
      <c r="A14" s="430" t="s">
        <v>178</v>
      </c>
      <c r="B14" s="430" t="s">
        <v>95</v>
      </c>
      <c r="C14" s="265" t="s">
        <v>222</v>
      </c>
      <c r="D14" s="416">
        <v>3763913437.767858</v>
      </c>
      <c r="E14" s="416">
        <v>83120293.771631718</v>
      </c>
      <c r="F14" s="417">
        <v>2.258216925534377E-2</v>
      </c>
      <c r="G14" s="424">
        <v>95.782328767548819</v>
      </c>
      <c r="H14" s="424">
        <v>0.33767118053414436</v>
      </c>
      <c r="I14" s="425">
        <v>2.2619116941764488</v>
      </c>
      <c r="J14" s="425">
        <v>9.6975576780238271E-3</v>
      </c>
      <c r="K14" s="417">
        <v>4.305788477600477E-3</v>
      </c>
      <c r="L14" s="418">
        <v>8513639820.7549973</v>
      </c>
      <c r="M14" s="418">
        <v>223705468.32021332</v>
      </c>
      <c r="N14" s="417">
        <v>2.6985191777123083E-2</v>
      </c>
      <c r="O14" s="416">
        <v>1924179111.8040857</v>
      </c>
      <c r="P14" s="416">
        <v>46254476.53641057</v>
      </c>
      <c r="Q14" s="417">
        <v>2.4630635153160746E-2</v>
      </c>
    </row>
    <row r="15" spans="1:17" x14ac:dyDescent="0.25">
      <c r="A15" s="430" t="s">
        <v>193</v>
      </c>
      <c r="B15" s="431" t="s">
        <v>216</v>
      </c>
      <c r="C15" s="255" t="s">
        <v>35</v>
      </c>
      <c r="D15" s="412">
        <v>15535122.17670718</v>
      </c>
      <c r="E15" s="412">
        <v>-1616421.7230516877</v>
      </c>
      <c r="F15" s="413">
        <v>-9.424351140041759E-2</v>
      </c>
      <c r="G15" s="422">
        <v>4.0912097443007927</v>
      </c>
      <c r="H15" s="422">
        <v>-0.4302031473455239</v>
      </c>
      <c r="I15" s="423">
        <v>3.508273998785588</v>
      </c>
      <c r="J15" s="423">
        <v>0.96066820333974956</v>
      </c>
      <c r="K15" s="413">
        <v>0.37708667685442671</v>
      </c>
      <c r="L15" s="414">
        <v>54501465.20049917</v>
      </c>
      <c r="M15" s="414">
        <v>10806092.560629763</v>
      </c>
      <c r="N15" s="413">
        <v>0.24730519292493347</v>
      </c>
      <c r="O15" s="412">
        <v>9181768.9176340327</v>
      </c>
      <c r="P15" s="412">
        <v>450885.24729486182</v>
      </c>
      <c r="Q15" s="413">
        <v>5.1642567272614473E-2</v>
      </c>
    </row>
    <row r="16" spans="1:17" x14ac:dyDescent="0.25">
      <c r="A16" s="430" t="s">
        <v>193</v>
      </c>
      <c r="B16" s="430" t="s">
        <v>21</v>
      </c>
      <c r="C16" s="265" t="s">
        <v>222</v>
      </c>
      <c r="D16" s="416">
        <v>364184402.06299245</v>
      </c>
      <c r="E16" s="416">
        <v>1995586.8584600091</v>
      </c>
      <c r="F16" s="417">
        <v>5.5097970304054718E-3</v>
      </c>
      <c r="G16" s="424">
        <v>95.908790255699344</v>
      </c>
      <c r="H16" s="424">
        <v>0.43020314734570775</v>
      </c>
      <c r="I16" s="425">
        <v>2.3507661636174286</v>
      </c>
      <c r="J16" s="425">
        <v>-3.1127061732096006E-2</v>
      </c>
      <c r="K16" s="417">
        <v>-1.3068201966747836E-2</v>
      </c>
      <c r="L16" s="418">
        <v>856112369.68692791</v>
      </c>
      <c r="M16" s="418">
        <v>-6582715.5461188555</v>
      </c>
      <c r="N16" s="417">
        <v>-7.6304080767315525E-3</v>
      </c>
      <c r="O16" s="416">
        <v>199200656.47956142</v>
      </c>
      <c r="P16" s="416">
        <v>2706379.2601403296</v>
      </c>
      <c r="Q16" s="417">
        <v>1.37733235717505E-2</v>
      </c>
    </row>
    <row r="17" spans="1:17" x14ac:dyDescent="0.25">
      <c r="A17" s="430" t="s">
        <v>193</v>
      </c>
      <c r="B17" s="431" t="s">
        <v>220</v>
      </c>
      <c r="C17" s="255" t="s">
        <v>35</v>
      </c>
      <c r="D17" s="412">
        <v>182129781.72973195</v>
      </c>
      <c r="E17" s="412">
        <v>-9805645.9122948349</v>
      </c>
      <c r="F17" s="413">
        <v>-5.1088254173601869E-2</v>
      </c>
      <c r="G17" s="422">
        <v>4.2684520565196582</v>
      </c>
      <c r="H17" s="422">
        <v>-0.32267851757741361</v>
      </c>
      <c r="I17" s="423">
        <v>3.0766917424768394</v>
      </c>
      <c r="J17" s="423">
        <v>0.61685366175364242</v>
      </c>
      <c r="K17" s="413">
        <v>0.25077002693294603</v>
      </c>
      <c r="L17" s="414">
        <v>560357195.50697541</v>
      </c>
      <c r="M17" s="414">
        <v>88227121.553226233</v>
      </c>
      <c r="N17" s="413">
        <v>0.18687036988427291</v>
      </c>
      <c r="O17" s="412">
        <v>100381972.64431298</v>
      </c>
      <c r="P17" s="412">
        <v>3696382.2431698442</v>
      </c>
      <c r="Q17" s="413">
        <v>3.8230952801071597E-2</v>
      </c>
    </row>
    <row r="18" spans="1:17" x14ac:dyDescent="0.25">
      <c r="A18" s="430" t="s">
        <v>193</v>
      </c>
      <c r="B18" s="430" t="s">
        <v>94</v>
      </c>
      <c r="C18" s="265" t="s">
        <v>222</v>
      </c>
      <c r="D18" s="416">
        <v>4084751497.9029026</v>
      </c>
      <c r="E18" s="416">
        <v>96116921.177889824</v>
      </c>
      <c r="F18" s="417">
        <v>2.4097700435824203E-2</v>
      </c>
      <c r="G18" s="424">
        <v>95.731547943480109</v>
      </c>
      <c r="H18" s="424">
        <v>0.32267851757735855</v>
      </c>
      <c r="I18" s="425">
        <v>2.2636248245063473</v>
      </c>
      <c r="J18" s="425">
        <v>1.7160887550545123E-2</v>
      </c>
      <c r="K18" s="417">
        <v>7.6390665651192039E-3</v>
      </c>
      <c r="L18" s="418">
        <v>9246344892.5924969</v>
      </c>
      <c r="M18" s="418">
        <v>286021158.28478432</v>
      </c>
      <c r="N18" s="417">
        <v>3.1920850938638848E-2</v>
      </c>
      <c r="O18" s="416">
        <v>2090204186.7544632</v>
      </c>
      <c r="P18" s="416">
        <v>54175949.860689163</v>
      </c>
      <c r="Q18" s="417">
        <v>2.6608643671534548E-2</v>
      </c>
    </row>
    <row r="19" spans="1:17" x14ac:dyDescent="0.25">
      <c r="A19" s="430" t="s">
        <v>193</v>
      </c>
      <c r="B19" s="431" t="s">
        <v>223</v>
      </c>
      <c r="C19" s="255" t="s">
        <v>35</v>
      </c>
      <c r="D19" s="412">
        <v>165693606.12435734</v>
      </c>
      <c r="E19" s="412">
        <v>-9926799.5585401952</v>
      </c>
      <c r="F19" s="413">
        <v>-5.6524180774665513E-2</v>
      </c>
      <c r="G19" s="422">
        <v>4.2484756477963019</v>
      </c>
      <c r="H19" s="422">
        <v>-0.34302582654655112</v>
      </c>
      <c r="I19" s="423">
        <v>3.1293900290614078</v>
      </c>
      <c r="J19" s="423">
        <v>0.66210640868907555</v>
      </c>
      <c r="K19" s="413">
        <v>0.26835439720916987</v>
      </c>
      <c r="L19" s="414">
        <v>518519918.88479209</v>
      </c>
      <c r="M19" s="414">
        <v>85214568.540234923</v>
      </c>
      <c r="N19" s="413">
        <v>0.19666170397497681</v>
      </c>
      <c r="O19" s="412">
        <v>92084613.755930394</v>
      </c>
      <c r="P19" s="412">
        <v>3500442.403932482</v>
      </c>
      <c r="Q19" s="413">
        <v>3.951543882510488E-2</v>
      </c>
    </row>
    <row r="20" spans="1:17" x14ac:dyDescent="0.25">
      <c r="A20" s="430" t="s">
        <v>193</v>
      </c>
      <c r="B20" s="430" t="s">
        <v>95</v>
      </c>
      <c r="C20" s="265" t="s">
        <v>222</v>
      </c>
      <c r="D20" s="416">
        <v>3734378322.2696075</v>
      </c>
      <c r="E20" s="416">
        <v>85097295.07138443</v>
      </c>
      <c r="F20" s="417">
        <v>2.3318920751005806E-2</v>
      </c>
      <c r="G20" s="424">
        <v>95.751524352203631</v>
      </c>
      <c r="H20" s="424">
        <v>0.34302582654646585</v>
      </c>
      <c r="I20" s="425">
        <v>2.258690573302077</v>
      </c>
      <c r="J20" s="425">
        <v>9.9611368529792799E-3</v>
      </c>
      <c r="K20" s="417">
        <v>4.4296733486571052E-3</v>
      </c>
      <c r="L20" s="418">
        <v>8434805113.6539888</v>
      </c>
      <c r="M20" s="418">
        <v>228559445.91814423</v>
      </c>
      <c r="N20" s="417">
        <v>2.7851889301433164E-2</v>
      </c>
      <c r="O20" s="416">
        <v>1906110201.25053</v>
      </c>
      <c r="P20" s="416">
        <v>47810525.068284273</v>
      </c>
      <c r="Q20" s="417">
        <v>2.5728102781844016E-2</v>
      </c>
    </row>
    <row r="21" spans="1:17" x14ac:dyDescent="0.25">
      <c r="A21" s="430" t="s">
        <v>194</v>
      </c>
      <c r="B21" s="431" t="s">
        <v>216</v>
      </c>
      <c r="C21" s="255" t="s">
        <v>35</v>
      </c>
      <c r="D21" s="412">
        <v>9730308.5979601052</v>
      </c>
      <c r="E21" s="412">
        <v>1570897.4466691036</v>
      </c>
      <c r="F21" s="413">
        <v>0.19252583520326125</v>
      </c>
      <c r="G21" s="422">
        <v>4.6893900924057332</v>
      </c>
      <c r="H21" s="422">
        <v>0.82630929400644115</v>
      </c>
      <c r="I21" s="423">
        <v>3.9056648110974201</v>
      </c>
      <c r="J21" s="423">
        <v>0.26343273903352715</v>
      </c>
      <c r="K21" s="413">
        <v>7.2327280036346336E-2</v>
      </c>
      <c r="L21" s="414">
        <v>38003323.892171457</v>
      </c>
      <c r="M21" s="414">
        <v>8284854.9077835977</v>
      </c>
      <c r="N21" s="413">
        <v>0.27877798523658531</v>
      </c>
      <c r="O21" s="412">
        <v>6815800.404452703</v>
      </c>
      <c r="P21" s="412">
        <v>1126772.4293475924</v>
      </c>
      <c r="Q21" s="413">
        <v>0.19806062376179021</v>
      </c>
    </row>
    <row r="22" spans="1:17" x14ac:dyDescent="0.25">
      <c r="A22" s="430" t="s">
        <v>194</v>
      </c>
      <c r="B22" s="430" t="s">
        <v>21</v>
      </c>
      <c r="C22" s="265" t="s">
        <v>222</v>
      </c>
      <c r="D22" s="416">
        <v>197765941.58003056</v>
      </c>
      <c r="E22" s="416">
        <v>-5289777.8109114468</v>
      </c>
      <c r="F22" s="417">
        <v>-2.6050868336917259E-2</v>
      </c>
      <c r="G22" s="424">
        <v>95.310609907594284</v>
      </c>
      <c r="H22" s="424">
        <v>-0.82630929400642117</v>
      </c>
      <c r="I22" s="425">
        <v>2.5391359386514782</v>
      </c>
      <c r="J22" s="425">
        <v>1.3471342937576569E-2</v>
      </c>
      <c r="K22" s="417">
        <v>5.3337814373443258E-3</v>
      </c>
      <c r="L22" s="418">
        <v>502154609.70710427</v>
      </c>
      <c r="M22" s="418">
        <v>-10696031.715814769</v>
      </c>
      <c r="N22" s="417">
        <v>-2.0856036537535212E-2</v>
      </c>
      <c r="O22" s="416">
        <v>118713954.36882575</v>
      </c>
      <c r="P22" s="416">
        <v>-1815313.4342018068</v>
      </c>
      <c r="Q22" s="417">
        <v>-1.5061183621960144E-2</v>
      </c>
    </row>
    <row r="23" spans="1:17" x14ac:dyDescent="0.25">
      <c r="A23" s="430" t="s">
        <v>194</v>
      </c>
      <c r="B23" s="431" t="s">
        <v>220</v>
      </c>
      <c r="C23" s="255" t="s">
        <v>35</v>
      </c>
      <c r="D23" s="412">
        <v>106730215.65781429</v>
      </c>
      <c r="E23" s="412">
        <v>10427290.659900501</v>
      </c>
      <c r="F23" s="413">
        <v>0.10827594966743105</v>
      </c>
      <c r="G23" s="422">
        <v>4.572278663375287</v>
      </c>
      <c r="H23" s="422">
        <v>0.41045770166667594</v>
      </c>
      <c r="I23" s="423">
        <v>3.6178490825105132</v>
      </c>
      <c r="J23" s="423">
        <v>0.20978774956890778</v>
      </c>
      <c r="K23" s="413">
        <v>6.1556330439579664E-2</v>
      </c>
      <c r="L23" s="414">
        <v>386133812.79377264</v>
      </c>
      <c r="M23" s="414">
        <v>57927537.859207094</v>
      </c>
      <c r="N23" s="413">
        <v>0.1764973502433983</v>
      </c>
      <c r="O23" s="412">
        <v>71851620.398054779</v>
      </c>
      <c r="P23" s="412">
        <v>7075041.3937304765</v>
      </c>
      <c r="Q23" s="413">
        <v>0.10922221430153276</v>
      </c>
    </row>
    <row r="24" spans="1:17" x14ac:dyDescent="0.25">
      <c r="A24" s="430" t="s">
        <v>194</v>
      </c>
      <c r="B24" s="430" t="s">
        <v>94</v>
      </c>
      <c r="C24" s="265" t="s">
        <v>222</v>
      </c>
      <c r="D24" s="416">
        <v>2227559172.9733095</v>
      </c>
      <c r="E24" s="416">
        <v>9900832.3626923561</v>
      </c>
      <c r="F24" s="417">
        <v>4.4645436050199817E-3</v>
      </c>
      <c r="G24" s="424">
        <v>95.427721336624728</v>
      </c>
      <c r="H24" s="424">
        <v>-0.41045770166657292</v>
      </c>
      <c r="I24" s="425">
        <v>2.4179495029445275</v>
      </c>
      <c r="J24" s="425">
        <v>2.8423657258038304E-2</v>
      </c>
      <c r="K24" s="417">
        <v>1.1895103503210883E-2</v>
      </c>
      <c r="L24" s="418">
        <v>5386125595.0703363</v>
      </c>
      <c r="M24" s="418">
        <v>86973673.279054642</v>
      </c>
      <c r="N24" s="417">
        <v>1.6412753316507066E-2</v>
      </c>
      <c r="O24" s="416">
        <v>1233984313.1249847</v>
      </c>
      <c r="P24" s="416">
        <v>12062675.260667801</v>
      </c>
      <c r="Q24" s="417">
        <v>9.8718893968937557E-3</v>
      </c>
    </row>
    <row r="25" spans="1:17" x14ac:dyDescent="0.25">
      <c r="A25" s="430" t="s">
        <v>194</v>
      </c>
      <c r="B25" s="431" t="s">
        <v>223</v>
      </c>
      <c r="C25" s="255" t="s">
        <v>35</v>
      </c>
      <c r="D25" s="412">
        <v>98907281.833590403</v>
      </c>
      <c r="E25" s="412">
        <v>10142621.681779489</v>
      </c>
      <c r="F25" s="413">
        <v>0.11426418649531174</v>
      </c>
      <c r="G25" s="422">
        <v>4.6375351961667466</v>
      </c>
      <c r="H25" s="422">
        <v>0.43992859162910136</v>
      </c>
      <c r="I25" s="423">
        <v>3.6163363244578952</v>
      </c>
      <c r="J25" s="423">
        <v>0.21886576752979892</v>
      </c>
      <c r="K25" s="413">
        <v>6.4420210230663952E-2</v>
      </c>
      <c r="L25" s="414">
        <v>357681996.04820746</v>
      </c>
      <c r="M25" s="414">
        <v>56106676.686701238</v>
      </c>
      <c r="N25" s="413">
        <v>0.18604531964183946</v>
      </c>
      <c r="O25" s="412">
        <v>66458057.466687016</v>
      </c>
      <c r="P25" s="412">
        <v>6877966.6849544719</v>
      </c>
      <c r="Q25" s="413">
        <v>0.11544068823512568</v>
      </c>
    </row>
    <row r="26" spans="1:17" x14ac:dyDescent="0.25">
      <c r="A26" s="430" t="s">
        <v>194</v>
      </c>
      <c r="B26" s="430" t="s">
        <v>95</v>
      </c>
      <c r="C26" s="265" t="s">
        <v>222</v>
      </c>
      <c r="D26" s="416">
        <v>2033848107.6100142</v>
      </c>
      <c r="E26" s="416">
        <v>7963432.6894137859</v>
      </c>
      <c r="F26" s="417">
        <v>3.9308420602598678E-3</v>
      </c>
      <c r="G26" s="424">
        <v>95.362464803833177</v>
      </c>
      <c r="H26" s="424">
        <v>-0.43992859162919729</v>
      </c>
      <c r="I26" s="425">
        <v>2.4139423692337609</v>
      </c>
      <c r="J26" s="425">
        <v>2.2258929497750213E-2</v>
      </c>
      <c r="K26" s="417">
        <v>9.3068042065830876E-3</v>
      </c>
      <c r="L26" s="418">
        <v>4909592119.5457191</v>
      </c>
      <c r="M26" s="418">
        <v>64317291.723147392</v>
      </c>
      <c r="N26" s="417">
        <v>1.3274229844264804E-2</v>
      </c>
      <c r="O26" s="416">
        <v>1123363769.4074903</v>
      </c>
      <c r="P26" s="416">
        <v>9797860.3569941521</v>
      </c>
      <c r="Q26" s="417">
        <v>8.7986353365904404E-3</v>
      </c>
    </row>
    <row r="27" spans="1:17" x14ac:dyDescent="0.25">
      <c r="A27" s="430" t="s">
        <v>195</v>
      </c>
      <c r="B27" s="431" t="s">
        <v>216</v>
      </c>
      <c r="C27" s="255" t="s">
        <v>35</v>
      </c>
      <c r="D27" s="412">
        <v>4346.5653796195984</v>
      </c>
      <c r="E27" s="412">
        <v>-328.89888405799866</v>
      </c>
      <c r="F27" s="413">
        <v>-7.0345716598268992E-2</v>
      </c>
      <c r="G27" s="422">
        <v>0.1689408419787789</v>
      </c>
      <c r="H27" s="422">
        <v>-4.7642074099983334E-3</v>
      </c>
      <c r="I27" s="423">
        <v>5.4488175574170574</v>
      </c>
      <c r="J27" s="423">
        <v>-0.285348666641422</v>
      </c>
      <c r="K27" s="413">
        <v>-4.9762887138535085E-2</v>
      </c>
      <c r="L27" s="414">
        <v>23683.641754932403</v>
      </c>
      <c r="M27" s="414">
        <v>-3126.2475076401242</v>
      </c>
      <c r="N27" s="413">
        <v>-0.11660799778104518</v>
      </c>
      <c r="O27" s="412">
        <v>3670.9658794403076</v>
      </c>
      <c r="P27" s="412">
        <v>-541.61511290073395</v>
      </c>
      <c r="Q27" s="413">
        <v>-0.12857084858082318</v>
      </c>
    </row>
    <row r="28" spans="1:17" x14ac:dyDescent="0.25">
      <c r="A28" s="430" t="s">
        <v>195</v>
      </c>
      <c r="B28" s="430" t="s">
        <v>21</v>
      </c>
      <c r="C28" s="265" t="s">
        <v>222</v>
      </c>
      <c r="D28" s="416">
        <v>2568486.2255008607</v>
      </c>
      <c r="E28" s="416">
        <v>-118449.33716262132</v>
      </c>
      <c r="F28" s="417">
        <v>-4.4083430510408632E-2</v>
      </c>
      <c r="G28" s="424">
        <v>99.831059158021247</v>
      </c>
      <c r="H28" s="424">
        <v>4.764207410033805E-3</v>
      </c>
      <c r="I28" s="425">
        <v>2.6703894063499489</v>
      </c>
      <c r="J28" s="425">
        <v>-7.5466129919954827E-2</v>
      </c>
      <c r="K28" s="417">
        <v>-2.7483649056960761E-2</v>
      </c>
      <c r="L28" s="418">
        <v>6858858.4069332648</v>
      </c>
      <c r="M28" s="418">
        <v>-519078.48340674676</v>
      </c>
      <c r="N28" s="417">
        <v>-7.035550603399443E-2</v>
      </c>
      <c r="O28" s="416">
        <v>1552399.8091422319</v>
      </c>
      <c r="P28" s="416">
        <v>-149145.17347803339</v>
      </c>
      <c r="Q28" s="417">
        <v>-8.7652794960706715E-2</v>
      </c>
    </row>
    <row r="29" spans="1:17" x14ac:dyDescent="0.25">
      <c r="A29" s="430" t="s">
        <v>195</v>
      </c>
      <c r="B29" s="431" t="s">
        <v>220</v>
      </c>
      <c r="C29" s="255" t="s">
        <v>35</v>
      </c>
      <c r="D29" s="412">
        <v>50610.251080060007</v>
      </c>
      <c r="E29" s="412">
        <v>-8502.1730787754059</v>
      </c>
      <c r="F29" s="413">
        <v>-0.14383056015314175</v>
      </c>
      <c r="G29" s="422">
        <v>0.15601325584228645</v>
      </c>
      <c r="H29" s="422">
        <v>-1.5652893083409974E-2</v>
      </c>
      <c r="I29" s="423">
        <v>5.3284900334267054</v>
      </c>
      <c r="J29" s="423">
        <v>-0.12889953414226962</v>
      </c>
      <c r="K29" s="413">
        <v>-2.3619265684873703E-2</v>
      </c>
      <c r="L29" s="414">
        <v>269676.21846932289</v>
      </c>
      <c r="M29" s="414">
        <v>-52923.308448817756</v>
      </c>
      <c r="N29" s="413">
        <v>-0.16405265362415425</v>
      </c>
      <c r="O29" s="412">
        <v>43919.900130748749</v>
      </c>
      <c r="P29" s="412">
        <v>-6657.5499020814896</v>
      </c>
      <c r="Q29" s="413">
        <v>-0.13163079391626148</v>
      </c>
    </row>
    <row r="30" spans="1:17" x14ac:dyDescent="0.25">
      <c r="A30" s="430" t="s">
        <v>195</v>
      </c>
      <c r="B30" s="430" t="s">
        <v>94</v>
      </c>
      <c r="C30" s="265" t="s">
        <v>222</v>
      </c>
      <c r="D30" s="416">
        <v>32389101.879036523</v>
      </c>
      <c r="E30" s="416">
        <v>-1986311.3902897984</v>
      </c>
      <c r="F30" s="417">
        <v>-5.7782909393040309E-2</v>
      </c>
      <c r="G30" s="424">
        <v>99.843986744157732</v>
      </c>
      <c r="H30" s="424">
        <v>1.5652893083412778E-2</v>
      </c>
      <c r="I30" s="425">
        <v>2.6728486120330412</v>
      </c>
      <c r="J30" s="425">
        <v>1.5955107381711464E-2</v>
      </c>
      <c r="K30" s="417">
        <v>6.0051738444839506E-3</v>
      </c>
      <c r="L30" s="418">
        <v>86571166.002379537</v>
      </c>
      <c r="M30" s="418">
        <v>-4760646.2325987071</v>
      </c>
      <c r="N30" s="417">
        <v>-5.2124731964701729E-2</v>
      </c>
      <c r="O30" s="416">
        <v>19837916.906446122</v>
      </c>
      <c r="P30" s="416">
        <v>-1601302.9662566856</v>
      </c>
      <c r="Q30" s="417">
        <v>-7.4690356074733982E-2</v>
      </c>
    </row>
    <row r="31" spans="1:17" x14ac:dyDescent="0.25">
      <c r="A31" s="430" t="s">
        <v>195</v>
      </c>
      <c r="B31" s="431" t="s">
        <v>223</v>
      </c>
      <c r="C31" s="255" t="s">
        <v>35</v>
      </c>
      <c r="D31" s="412">
        <v>46250.404254937173</v>
      </c>
      <c r="E31" s="412">
        <v>-8688.6222668647752</v>
      </c>
      <c r="F31" s="413">
        <v>-0.15815027707884105</v>
      </c>
      <c r="G31" s="422">
        <v>0.15634979266127133</v>
      </c>
      <c r="H31" s="422">
        <v>-1.7689328462956122E-2</v>
      </c>
      <c r="I31" s="423">
        <v>5.407255641943725</v>
      </c>
      <c r="J31" s="423">
        <v>-8.8955467605916994E-2</v>
      </c>
      <c r="K31" s="413">
        <v>-1.6184870965265011E-2</v>
      </c>
      <c r="L31" s="414">
        <v>250087.75934968711</v>
      </c>
      <c r="M31" s="414">
        <v>-51868.728567283164</v>
      </c>
      <c r="N31" s="413">
        <v>-0.17177550621646401</v>
      </c>
      <c r="O31" s="412">
        <v>40615.290585517883</v>
      </c>
      <c r="P31" s="412">
        <v>-6470.5854105949402</v>
      </c>
      <c r="Q31" s="413">
        <v>-0.13742094149696013</v>
      </c>
    </row>
    <row r="32" spans="1:17" x14ac:dyDescent="0.25">
      <c r="A32" s="430" t="s">
        <v>195</v>
      </c>
      <c r="B32" s="430" t="s">
        <v>95</v>
      </c>
      <c r="C32" s="265" t="s">
        <v>222</v>
      </c>
      <c r="D32" s="416">
        <v>29535115.498249166</v>
      </c>
      <c r="E32" s="416">
        <v>-1977001.299756553</v>
      </c>
      <c r="F32" s="417">
        <v>-6.2737813280816151E-2</v>
      </c>
      <c r="G32" s="424">
        <v>99.84365020733874</v>
      </c>
      <c r="H32" s="424">
        <v>1.7689328462964227E-2</v>
      </c>
      <c r="I32" s="425">
        <v>2.6691856717365985</v>
      </c>
      <c r="J32" s="425">
        <v>1.3423596615032896E-2</v>
      </c>
      <c r="K32" s="417">
        <v>5.0545177750602683E-3</v>
      </c>
      <c r="L32" s="418">
        <v>78834707.101012215</v>
      </c>
      <c r="M32" s="418">
        <v>-4853977.597932592</v>
      </c>
      <c r="N32" s="417">
        <v>-5.8000404898152183E-2</v>
      </c>
      <c r="O32" s="416">
        <v>18068910.553556073</v>
      </c>
      <c r="P32" s="416">
        <v>-1556048.5318728536</v>
      </c>
      <c r="Q32" s="417">
        <v>-7.9289262469249333E-2</v>
      </c>
    </row>
    <row r="33" spans="1:17" x14ac:dyDescent="0.25">
      <c r="A33" s="430" t="s">
        <v>196</v>
      </c>
      <c r="B33" s="431" t="s">
        <v>216</v>
      </c>
      <c r="C33" s="255" t="s">
        <v>35</v>
      </c>
      <c r="D33" s="412">
        <v>5804813.5787470732</v>
      </c>
      <c r="E33" s="412">
        <v>-3187319.1697207931</v>
      </c>
      <c r="F33" s="413">
        <v>-0.35445641861368959</v>
      </c>
      <c r="G33" s="422">
        <v>3.3705163314147488</v>
      </c>
      <c r="H33" s="422">
        <v>-1.9779568426447329</v>
      </c>
      <c r="I33" s="423">
        <v>2.8421483454234733</v>
      </c>
      <c r="J33" s="423">
        <v>1.2878003340617636</v>
      </c>
      <c r="K33" s="413">
        <v>0.82851480147844569</v>
      </c>
      <c r="L33" s="414">
        <v>16498141.308327705</v>
      </c>
      <c r="M33" s="414">
        <v>2521237.6528461725</v>
      </c>
      <c r="N33" s="413">
        <v>0.18038599356427421</v>
      </c>
      <c r="O33" s="412">
        <v>2365968.5131813297</v>
      </c>
      <c r="P33" s="412">
        <v>-675887.18205273058</v>
      </c>
      <c r="Q33" s="413">
        <v>-0.22219567585395381</v>
      </c>
    </row>
    <row r="34" spans="1:17" x14ac:dyDescent="0.25">
      <c r="A34" s="430" t="s">
        <v>196</v>
      </c>
      <c r="B34" s="430" t="s">
        <v>21</v>
      </c>
      <c r="C34" s="265" t="s">
        <v>222</v>
      </c>
      <c r="D34" s="416">
        <v>166418460.4829621</v>
      </c>
      <c r="E34" s="416">
        <v>7285364.6693716943</v>
      </c>
      <c r="F34" s="417">
        <v>4.5781580708426736E-2</v>
      </c>
      <c r="G34" s="424">
        <v>96.629483668585507</v>
      </c>
      <c r="H34" s="424">
        <v>1.9779568426448719</v>
      </c>
      <c r="I34" s="425">
        <v>2.1269140391793404</v>
      </c>
      <c r="J34" s="425">
        <v>-7.1525210817641405E-2</v>
      </c>
      <c r="K34" s="417">
        <v>-3.2534540500830121E-2</v>
      </c>
      <c r="L34" s="418">
        <v>353957759.97982436</v>
      </c>
      <c r="M34" s="418">
        <v>4113316.1696968079</v>
      </c>
      <c r="N34" s="417">
        <v>1.1757557515846225E-2</v>
      </c>
      <c r="O34" s="416">
        <v>80486702.1107357</v>
      </c>
      <c r="P34" s="416">
        <v>4521692.6943421662</v>
      </c>
      <c r="Q34" s="417">
        <v>5.9523361203801389E-2</v>
      </c>
    </row>
    <row r="35" spans="1:17" x14ac:dyDescent="0.25">
      <c r="A35" s="430" t="s">
        <v>196</v>
      </c>
      <c r="B35" s="431" t="s">
        <v>220</v>
      </c>
      <c r="C35" s="255" t="s">
        <v>35</v>
      </c>
      <c r="D35" s="412">
        <v>75399566.071917638</v>
      </c>
      <c r="E35" s="412">
        <v>-20232936.572195396</v>
      </c>
      <c r="F35" s="413">
        <v>-0.21156966525795401</v>
      </c>
      <c r="G35" s="422">
        <v>3.9014737888009692</v>
      </c>
      <c r="H35" s="422">
        <v>-1.221854986982986</v>
      </c>
      <c r="I35" s="423">
        <v>2.3106682410748189</v>
      </c>
      <c r="J35" s="423">
        <v>0.80570083940823833</v>
      </c>
      <c r="K35" s="413">
        <v>0.53536099088659073</v>
      </c>
      <c r="L35" s="414">
        <v>174223382.71320254</v>
      </c>
      <c r="M35" s="414">
        <v>30299583.694019347</v>
      </c>
      <c r="N35" s="413">
        <v>0.21052517999459425</v>
      </c>
      <c r="O35" s="412">
        <v>28530352.246258244</v>
      </c>
      <c r="P35" s="412">
        <v>-3378659.1505605876</v>
      </c>
      <c r="Q35" s="413">
        <v>-0.105884168849475</v>
      </c>
    </row>
    <row r="36" spans="1:17" x14ac:dyDescent="0.25">
      <c r="A36" s="430" t="s">
        <v>196</v>
      </c>
      <c r="B36" s="430" t="s">
        <v>94</v>
      </c>
      <c r="C36" s="265" t="s">
        <v>222</v>
      </c>
      <c r="D36" s="416">
        <v>1857192324.9295983</v>
      </c>
      <c r="E36" s="416">
        <v>86216088.815199852</v>
      </c>
      <c r="F36" s="417">
        <v>4.8682803900498312E-2</v>
      </c>
      <c r="G36" s="424">
        <v>96.098526211198376</v>
      </c>
      <c r="H36" s="424">
        <v>1.2218549869825921</v>
      </c>
      <c r="I36" s="425">
        <v>2.0785242571301792</v>
      </c>
      <c r="J36" s="425">
        <v>1.12058268449724E-2</v>
      </c>
      <c r="K36" s="417">
        <v>5.4204648305807663E-3</v>
      </c>
      <c r="L36" s="418">
        <v>3860219297.5221634</v>
      </c>
      <c r="M36" s="418">
        <v>199047485.0057416</v>
      </c>
      <c r="N36" s="417">
        <v>5.4367152157475757E-2</v>
      </c>
      <c r="O36" s="416">
        <v>856219873.62947834</v>
      </c>
      <c r="P36" s="416">
        <v>42113274.600021958</v>
      </c>
      <c r="Q36" s="417">
        <v>5.1729435248685653E-2</v>
      </c>
    </row>
    <row r="37" spans="1:17" x14ac:dyDescent="0.25">
      <c r="A37" s="430" t="s">
        <v>196</v>
      </c>
      <c r="B37" s="431" t="s">
        <v>223</v>
      </c>
      <c r="C37" s="255" t="s">
        <v>35</v>
      </c>
      <c r="D37" s="412">
        <v>66786324.290766962</v>
      </c>
      <c r="E37" s="412">
        <v>-20069421.240319736</v>
      </c>
      <c r="F37" s="413">
        <v>-0.23106613290351244</v>
      </c>
      <c r="G37" s="422">
        <v>3.7789678769391544</v>
      </c>
      <c r="H37" s="422">
        <v>-1.2995667813356202</v>
      </c>
      <c r="I37" s="423">
        <v>2.4082463669709711</v>
      </c>
      <c r="J37" s="423">
        <v>0.89159332142313086</v>
      </c>
      <c r="K37" s="413">
        <v>0.58786900803741349</v>
      </c>
      <c r="L37" s="414">
        <v>160837922.83658466</v>
      </c>
      <c r="M37" s="414">
        <v>29107891.853533804</v>
      </c>
      <c r="N37" s="413">
        <v>0.22096625679287205</v>
      </c>
      <c r="O37" s="412">
        <v>25626556.289243393</v>
      </c>
      <c r="P37" s="412">
        <v>-3377524.2810219899</v>
      </c>
      <c r="Q37" s="413">
        <v>-0.1164499689221173</v>
      </c>
    </row>
    <row r="38" spans="1:17" x14ac:dyDescent="0.25">
      <c r="A38" s="430" t="s">
        <v>196</v>
      </c>
      <c r="B38" s="430" t="s">
        <v>95</v>
      </c>
      <c r="C38" s="265" t="s">
        <v>222</v>
      </c>
      <c r="D38" s="416">
        <v>1700530214.6595943</v>
      </c>
      <c r="E38" s="416">
        <v>77133862.381971836</v>
      </c>
      <c r="F38" s="417">
        <v>4.7513881790945969E-2</v>
      </c>
      <c r="G38" s="424">
        <v>96.221032123060922</v>
      </c>
      <c r="H38" s="424">
        <v>1.2995667813356988</v>
      </c>
      <c r="I38" s="425">
        <v>2.0730081498810238</v>
      </c>
      <c r="J38" s="425">
        <v>2.6752732561434733E-3</v>
      </c>
      <c r="K38" s="417">
        <v>1.2921947414102728E-3</v>
      </c>
      <c r="L38" s="418">
        <v>3525212994.1082659</v>
      </c>
      <c r="M38" s="418">
        <v>164242154.19499826</v>
      </c>
      <c r="N38" s="417">
        <v>4.8867473720550537E-2</v>
      </c>
      <c r="O38" s="416">
        <v>782746431.84303963</v>
      </c>
      <c r="P38" s="416">
        <v>38012664.711289287</v>
      </c>
      <c r="Q38" s="417">
        <v>5.1041951350870453E-2</v>
      </c>
    </row>
  </sheetData>
  <mergeCells count="20"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8:Q38"/>
  <sheetViews>
    <sheetView zoomScale="85" zoomScaleNormal="85" workbookViewId="0">
      <selection activeCell="C21" sqref="C21:C23"/>
    </sheetView>
  </sheetViews>
  <sheetFormatPr defaultRowHeight="12.5" x14ac:dyDescent="0.25"/>
  <cols>
    <col min="1" max="1" width="31.1796875" customWidth="1"/>
    <col min="2" max="2" width="41.81640625" customWidth="1"/>
    <col min="3" max="3" width="16.1796875" customWidth="1"/>
    <col min="4" max="4" width="13.81640625" customWidth="1"/>
    <col min="5" max="5" width="11.54296875" customWidth="1"/>
    <col min="6" max="6" width="10.81640625" customWidth="1"/>
    <col min="7" max="7" width="14" customWidth="1"/>
    <col min="8" max="8" width="19.453125" customWidth="1"/>
    <col min="9" max="9" width="7.81640625" customWidth="1"/>
    <col min="10" max="11" width="10.81640625" customWidth="1"/>
    <col min="12" max="12" width="14.81640625" customWidth="1"/>
    <col min="13" max="13" width="12.81640625" customWidth="1"/>
    <col min="14" max="14" width="12" customWidth="1"/>
    <col min="15" max="15" width="13.54296875" customWidth="1"/>
    <col min="16" max="16" width="11.54296875" customWidth="1"/>
    <col min="17" max="17" width="10.5429687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15</v>
      </c>
      <c r="D8" s="3" t="s">
        <v>43</v>
      </c>
      <c r="E8" s="3" t="s">
        <v>47</v>
      </c>
      <c r="F8" s="3" t="s">
        <v>48</v>
      </c>
      <c r="G8" s="3" t="s">
        <v>170</v>
      </c>
      <c r="H8" s="3" t="s">
        <v>171</v>
      </c>
      <c r="I8" s="3" t="s">
        <v>172</v>
      </c>
      <c r="J8" s="3" t="s">
        <v>173</v>
      </c>
      <c r="K8" s="3" t="s">
        <v>174</v>
      </c>
      <c r="L8" s="159" t="s">
        <v>49</v>
      </c>
      <c r="M8" s="159" t="s">
        <v>50</v>
      </c>
      <c r="N8" s="159" t="s">
        <v>51</v>
      </c>
      <c r="O8" s="3" t="s">
        <v>175</v>
      </c>
      <c r="P8" s="3" t="s">
        <v>176</v>
      </c>
      <c r="Q8" s="3" t="s">
        <v>177</v>
      </c>
    </row>
    <row r="9" spans="1:17" x14ac:dyDescent="0.25">
      <c r="A9" s="430" t="s">
        <v>178</v>
      </c>
      <c r="B9" s="431" t="s">
        <v>224</v>
      </c>
      <c r="C9" s="255" t="s">
        <v>33</v>
      </c>
      <c r="D9" s="412">
        <v>59341791.394547418</v>
      </c>
      <c r="E9" s="412">
        <v>2795575.3592179045</v>
      </c>
      <c r="F9" s="413">
        <v>4.9438769828051038E-2</v>
      </c>
      <c r="G9" s="422">
        <v>15.522620398555503</v>
      </c>
      <c r="H9" s="422">
        <v>0.72118479726085027</v>
      </c>
      <c r="I9" s="423">
        <v>2.4555957101252761</v>
      </c>
      <c r="J9" s="423">
        <v>2.8826216251812031E-2</v>
      </c>
      <c r="K9" s="413">
        <v>1.1878431933723278E-2</v>
      </c>
      <c r="L9" s="414">
        <v>145719448.37959966</v>
      </c>
      <c r="M9" s="414">
        <v>8494816.3110834956</v>
      </c>
      <c r="N9" s="413">
        <v>6.1904456824063772E-2</v>
      </c>
      <c r="O9" s="412">
        <v>32005583.162404463</v>
      </c>
      <c r="P9" s="412">
        <v>2244986.4087853506</v>
      </c>
      <c r="Q9" s="413">
        <v>7.5434858627703535E-2</v>
      </c>
    </row>
    <row r="10" spans="1:17" x14ac:dyDescent="0.25">
      <c r="A10" s="430" t="s">
        <v>178</v>
      </c>
      <c r="B10" s="430" t="s">
        <v>21</v>
      </c>
      <c r="C10" s="265" t="s">
        <v>225</v>
      </c>
      <c r="D10" s="416">
        <v>322950565.63603401</v>
      </c>
      <c r="E10" s="416">
        <v>-2535188.4598574042</v>
      </c>
      <c r="F10" s="417">
        <v>-7.7889383112924567E-3</v>
      </c>
      <c r="G10" s="424">
        <v>84.477379601444923</v>
      </c>
      <c r="H10" s="424">
        <v>-0.72118479726108831</v>
      </c>
      <c r="I10" s="425">
        <v>2.3897680037703064</v>
      </c>
      <c r="J10" s="425">
        <v>3.8860940040890135E-3</v>
      </c>
      <c r="K10" s="417">
        <v>1.6287872371980874E-3</v>
      </c>
      <c r="L10" s="418">
        <v>771776928.55651629</v>
      </c>
      <c r="M10" s="418">
        <v>-4793644.0274865627</v>
      </c>
      <c r="N10" s="417">
        <v>-6.172837597407191E-3</v>
      </c>
      <c r="O10" s="416">
        <v>177932913.00981265</v>
      </c>
      <c r="P10" s="416">
        <v>762591.31005889177</v>
      </c>
      <c r="Q10" s="417">
        <v>4.3042835997737627E-3</v>
      </c>
    </row>
    <row r="11" spans="1:17" x14ac:dyDescent="0.25">
      <c r="A11" s="430" t="s">
        <v>178</v>
      </c>
      <c r="B11" s="431" t="s">
        <v>220</v>
      </c>
      <c r="C11" s="255" t="s">
        <v>33</v>
      </c>
      <c r="D11" s="412">
        <v>719686186.06250501</v>
      </c>
      <c r="E11" s="412">
        <v>24002326.124810457</v>
      </c>
      <c r="F11" s="413">
        <v>3.4501772294904337E-2</v>
      </c>
      <c r="G11" s="422">
        <v>16.739531368822647</v>
      </c>
      <c r="H11" s="422">
        <v>0.23459394879801465</v>
      </c>
      <c r="I11" s="423">
        <v>2.4156610688789448</v>
      </c>
      <c r="J11" s="423">
        <v>1.6276759193800228E-2</v>
      </c>
      <c r="K11" s="413">
        <v>6.7837232777170735E-3</v>
      </c>
      <c r="L11" s="414">
        <v>1738517901.4811621</v>
      </c>
      <c r="M11" s="414">
        <v>69304963.445460081</v>
      </c>
      <c r="N11" s="413">
        <v>4.1519546048460927E-2</v>
      </c>
      <c r="O11" s="412">
        <v>376178242.22331876</v>
      </c>
      <c r="P11" s="412">
        <v>14594847.289491773</v>
      </c>
      <c r="Q11" s="413">
        <v>4.0363709987740894E-2</v>
      </c>
    </row>
    <row r="12" spans="1:17" x14ac:dyDescent="0.25">
      <c r="A12" s="430" t="s">
        <v>178</v>
      </c>
      <c r="B12" s="430" t="s">
        <v>94</v>
      </c>
      <c r="C12" s="265" t="s">
        <v>225</v>
      </c>
      <c r="D12" s="416">
        <v>3579634805.7003069</v>
      </c>
      <c r="E12" s="416">
        <v>60314135.577458382</v>
      </c>
      <c r="F12" s="417">
        <v>1.7138005095555273E-2</v>
      </c>
      <c r="G12" s="424">
        <v>83.260468631178426</v>
      </c>
      <c r="H12" s="424">
        <v>-0.23459394879714068</v>
      </c>
      <c r="I12" s="425">
        <v>2.2781723475961173</v>
      </c>
      <c r="J12" s="425">
        <v>4.6237261750861958E-2</v>
      </c>
      <c r="K12" s="417">
        <v>2.0716221562219611E-2</v>
      </c>
      <c r="L12" s="418">
        <v>8155025028.8390388</v>
      </c>
      <c r="M12" s="418">
        <v>300129746.85141754</v>
      </c>
      <c r="N12" s="417">
        <v>3.8209261368468812E-2</v>
      </c>
      <c r="O12" s="416">
        <v>1834289753.9820347</v>
      </c>
      <c r="P12" s="416">
        <v>41669524.298208952</v>
      </c>
      <c r="Q12" s="417">
        <v>2.3245037408485807E-2</v>
      </c>
    </row>
    <row r="13" spans="1:17" x14ac:dyDescent="0.25">
      <c r="A13" s="430" t="s">
        <v>178</v>
      </c>
      <c r="B13" s="431" t="s">
        <v>226</v>
      </c>
      <c r="C13" s="255" t="s">
        <v>33</v>
      </c>
      <c r="D13" s="412">
        <v>664668518.55079544</v>
      </c>
      <c r="E13" s="412">
        <v>21168547.215541601</v>
      </c>
      <c r="F13" s="413">
        <v>3.2895956734259289E-2</v>
      </c>
      <c r="G13" s="422">
        <v>16.914177123857225</v>
      </c>
      <c r="H13" s="422">
        <v>0.22792717212398728</v>
      </c>
      <c r="I13" s="423">
        <v>2.4167681369508336</v>
      </c>
      <c r="J13" s="423">
        <v>1.2473658141502586E-2</v>
      </c>
      <c r="K13" s="413">
        <v>5.1880741945054352E-3</v>
      </c>
      <c r="L13" s="414">
        <v>1606349697.2678764</v>
      </c>
      <c r="M13" s="414">
        <v>59186269.072562695</v>
      </c>
      <c r="N13" s="413">
        <v>3.8254697593001166E-2</v>
      </c>
      <c r="O13" s="412">
        <v>347465810.4324578</v>
      </c>
      <c r="P13" s="412">
        <v>12755193.761081517</v>
      </c>
      <c r="Q13" s="413">
        <v>3.810812422960802E-2</v>
      </c>
    </row>
    <row r="14" spans="1:17" x14ac:dyDescent="0.25">
      <c r="A14" s="430" t="s">
        <v>178</v>
      </c>
      <c r="B14" s="430" t="s">
        <v>95</v>
      </c>
      <c r="C14" s="265" t="s">
        <v>225</v>
      </c>
      <c r="D14" s="416">
        <v>3264984775.7457209</v>
      </c>
      <c r="E14" s="416">
        <v>52016258.375323772</v>
      </c>
      <c r="F14" s="417">
        <v>1.6189470296427196E-2</v>
      </c>
      <c r="G14" s="424">
        <v>83.085822876143936</v>
      </c>
      <c r="H14" s="424">
        <v>-0.22792717212288949</v>
      </c>
      <c r="I14" s="425">
        <v>2.2744547494666505</v>
      </c>
      <c r="J14" s="425">
        <v>4.0888440841467144E-2</v>
      </c>
      <c r="K14" s="417">
        <v>1.8306347424552179E-2</v>
      </c>
      <c r="L14" s="418">
        <v>7426060130.1311617</v>
      </c>
      <c r="M14" s="418">
        <v>249681899.05923557</v>
      </c>
      <c r="N14" s="417">
        <v>3.4792187788845255E-2</v>
      </c>
      <c r="O14" s="416">
        <v>1668838530.4181426</v>
      </c>
      <c r="P14" s="416">
        <v>36993254.593849659</v>
      </c>
      <c r="Q14" s="417">
        <v>2.2669584636425339E-2</v>
      </c>
    </row>
    <row r="15" spans="1:17" x14ac:dyDescent="0.25">
      <c r="A15" s="430" t="s">
        <v>193</v>
      </c>
      <c r="B15" s="431" t="s">
        <v>224</v>
      </c>
      <c r="C15" s="255" t="s">
        <v>33</v>
      </c>
      <c r="D15" s="412">
        <v>58827846.210309401</v>
      </c>
      <c r="E15" s="412">
        <v>2643706.4506089836</v>
      </c>
      <c r="F15" s="413">
        <v>4.7054319277933541E-2</v>
      </c>
      <c r="G15" s="422">
        <v>15.49244704445962</v>
      </c>
      <c r="H15" s="422">
        <v>0.68143671791174398</v>
      </c>
      <c r="I15" s="423">
        <v>2.4627597353656134</v>
      </c>
      <c r="J15" s="423">
        <v>3.399549330640772E-2</v>
      </c>
      <c r="K15" s="413">
        <v>1.3997033025150662E-2</v>
      </c>
      <c r="L15" s="414">
        <v>144878850.96503058</v>
      </c>
      <c r="M15" s="414">
        <v>8420821.3458133042</v>
      </c>
      <c r="N15" s="413">
        <v>6.170997316399332E-2</v>
      </c>
      <c r="O15" s="412">
        <v>31798925.891346857</v>
      </c>
      <c r="P15" s="412">
        <v>2214658.0439742357</v>
      </c>
      <c r="Q15" s="413">
        <v>7.4859315613278549E-2</v>
      </c>
    </row>
    <row r="16" spans="1:17" x14ac:dyDescent="0.25">
      <c r="A16" s="430" t="s">
        <v>193</v>
      </c>
      <c r="B16" s="430" t="s">
        <v>21</v>
      </c>
      <c r="C16" s="265" t="s">
        <v>225</v>
      </c>
      <c r="D16" s="416">
        <v>320891678.02939153</v>
      </c>
      <c r="E16" s="416">
        <v>-2264541.3152018785</v>
      </c>
      <c r="F16" s="417">
        <v>-7.0075746021372853E-3</v>
      </c>
      <c r="G16" s="424">
        <v>84.507552955540845</v>
      </c>
      <c r="H16" s="424">
        <v>-0.68143671791187899</v>
      </c>
      <c r="I16" s="425">
        <v>2.3862724911559128</v>
      </c>
      <c r="J16" s="425">
        <v>3.7330809126840947E-3</v>
      </c>
      <c r="K16" s="417">
        <v>1.5668495961218924E-3</v>
      </c>
      <c r="L16" s="418">
        <v>765734983.92239714</v>
      </c>
      <c r="M16" s="418">
        <v>-4197444.3313019276</v>
      </c>
      <c r="N16" s="417">
        <v>-5.4517048214506886E-3</v>
      </c>
      <c r="O16" s="416">
        <v>176583499.50584859</v>
      </c>
      <c r="P16" s="416">
        <v>942606.46346089244</v>
      </c>
      <c r="Q16" s="417">
        <v>5.3666685880116296E-3</v>
      </c>
    </row>
    <row r="17" spans="1:17" x14ac:dyDescent="0.25">
      <c r="A17" s="430" t="s">
        <v>193</v>
      </c>
      <c r="B17" s="431" t="s">
        <v>220</v>
      </c>
      <c r="C17" s="255" t="s">
        <v>33</v>
      </c>
      <c r="D17" s="412">
        <v>714511982.62160873</v>
      </c>
      <c r="E17" s="412">
        <v>23322763.353176355</v>
      </c>
      <c r="F17" s="413">
        <v>3.3742950125671238E-2</v>
      </c>
      <c r="G17" s="422">
        <v>16.745532293861345</v>
      </c>
      <c r="H17" s="422">
        <v>0.21215960672987322</v>
      </c>
      <c r="I17" s="423">
        <v>2.4189919349079529</v>
      </c>
      <c r="J17" s="423">
        <v>1.7058125110038791E-2</v>
      </c>
      <c r="K17" s="413">
        <v>7.1018298008278464E-3</v>
      </c>
      <c r="L17" s="414">
        <v>1728398723.3567629</v>
      </c>
      <c r="M17" s="414">
        <v>68207968.628091097</v>
      </c>
      <c r="N17" s="413">
        <v>4.1084416615269286E-2</v>
      </c>
      <c r="O17" s="412">
        <v>373784708.54931152</v>
      </c>
      <c r="P17" s="412">
        <v>14353858.054058075</v>
      </c>
      <c r="Q17" s="413">
        <v>3.9934963941687662E-2</v>
      </c>
    </row>
    <row r="18" spans="1:17" x14ac:dyDescent="0.25">
      <c r="A18" s="430" t="s">
        <v>193</v>
      </c>
      <c r="B18" s="430" t="s">
        <v>94</v>
      </c>
      <c r="C18" s="265" t="s">
        <v>225</v>
      </c>
      <c r="D18" s="416">
        <v>3552369297.0110865</v>
      </c>
      <c r="E18" s="416">
        <v>62988511.912460327</v>
      </c>
      <c r="F18" s="417">
        <v>1.8051487009228769E-2</v>
      </c>
      <c r="G18" s="424">
        <v>83.254467706139835</v>
      </c>
      <c r="H18" s="424">
        <v>-0.21215960672897438</v>
      </c>
      <c r="I18" s="425">
        <v>2.2740606871981348</v>
      </c>
      <c r="J18" s="425">
        <v>4.6656017944453065E-2</v>
      </c>
      <c r="K18" s="417">
        <v>2.0946359046686257E-2</v>
      </c>
      <c r="L18" s="418">
        <v>8078303364.7425871</v>
      </c>
      <c r="M18" s="418">
        <v>306040311.20982933</v>
      </c>
      <c r="N18" s="417">
        <v>3.9375958984137011E-2</v>
      </c>
      <c r="O18" s="416">
        <v>1816801450.8494651</v>
      </c>
      <c r="P18" s="416">
        <v>43518474.049801111</v>
      </c>
      <c r="Q18" s="417">
        <v>2.4541189770141008E-2</v>
      </c>
    </row>
    <row r="19" spans="1:17" x14ac:dyDescent="0.25">
      <c r="A19" s="430" t="s">
        <v>193</v>
      </c>
      <c r="B19" s="431" t="s">
        <v>226</v>
      </c>
      <c r="C19" s="255" t="s">
        <v>33</v>
      </c>
      <c r="D19" s="412">
        <v>659886999.87318361</v>
      </c>
      <c r="E19" s="412">
        <v>20526252.78129971</v>
      </c>
      <c r="F19" s="413">
        <v>3.2104336831222199E-2</v>
      </c>
      <c r="G19" s="422">
        <v>16.919867427802085</v>
      </c>
      <c r="H19" s="422">
        <v>0.20412302729126708</v>
      </c>
      <c r="I19" s="423">
        <v>2.4201960669455826</v>
      </c>
      <c r="J19" s="423">
        <v>1.3347292357326346E-2</v>
      </c>
      <c r="K19" s="413">
        <v>5.5455467324114242E-3</v>
      </c>
      <c r="L19" s="414">
        <v>1597055921.7215991</v>
      </c>
      <c r="M19" s="414">
        <v>58211291.063666344</v>
      </c>
      <c r="N19" s="413">
        <v>3.7827919663844238E-2</v>
      </c>
      <c r="O19" s="412">
        <v>345263019.37200677</v>
      </c>
      <c r="P19" s="412">
        <v>12533635.299885452</v>
      </c>
      <c r="Q19" s="413">
        <v>3.7669156677694271E-2</v>
      </c>
    </row>
    <row r="20" spans="1:17" x14ac:dyDescent="0.25">
      <c r="A20" s="430" t="s">
        <v>193</v>
      </c>
      <c r="B20" s="430" t="s">
        <v>95</v>
      </c>
      <c r="C20" s="265" t="s">
        <v>225</v>
      </c>
      <c r="D20" s="416">
        <v>3240184928.5208292</v>
      </c>
      <c r="E20" s="416">
        <v>54644242.731590271</v>
      </c>
      <c r="F20" s="417">
        <v>1.7153836074158255E-2</v>
      </c>
      <c r="G20" s="424">
        <v>83.080132572199076</v>
      </c>
      <c r="H20" s="424">
        <v>-0.20412302729017995</v>
      </c>
      <c r="I20" s="425">
        <v>2.2703238466624409</v>
      </c>
      <c r="J20" s="425">
        <v>4.128109134657354E-2</v>
      </c>
      <c r="K20" s="417">
        <v>1.8519649857825983E-2</v>
      </c>
      <c r="L20" s="418">
        <v>7356269110.8170748</v>
      </c>
      <c r="M20" s="418">
        <v>255562723.39463139</v>
      </c>
      <c r="N20" s="417">
        <v>3.5991168969796067E-2</v>
      </c>
      <c r="O20" s="416">
        <v>1652931795.6344526</v>
      </c>
      <c r="P20" s="416">
        <v>38777332.172330379</v>
      </c>
      <c r="Q20" s="417">
        <v>2.4023309447819972E-2</v>
      </c>
    </row>
    <row r="21" spans="1:17" x14ac:dyDescent="0.25">
      <c r="A21" s="430" t="s">
        <v>194</v>
      </c>
      <c r="B21" s="431" t="s">
        <v>224</v>
      </c>
      <c r="C21" s="255" t="s">
        <v>33</v>
      </c>
      <c r="D21" s="412">
        <v>32019108.562628455</v>
      </c>
      <c r="E21" s="412">
        <v>1769553.3604917601</v>
      </c>
      <c r="F21" s="413">
        <v>5.8498491917222194E-2</v>
      </c>
      <c r="G21" s="422">
        <v>15.431174556244951</v>
      </c>
      <c r="H21" s="422">
        <v>1.1094945116005075</v>
      </c>
      <c r="I21" s="423">
        <v>2.4988898394659174</v>
      </c>
      <c r="J21" s="423">
        <v>-6.7393373835313852E-3</v>
      </c>
      <c r="K21" s="413">
        <v>-2.6896786826234821E-3</v>
      </c>
      <c r="L21" s="414">
        <v>80012225.055908397</v>
      </c>
      <c r="M21" s="414">
        <v>4218056.9547166675</v>
      </c>
      <c r="N21" s="413">
        <v>5.5651471087923267E-2</v>
      </c>
      <c r="O21" s="412">
        <v>18199462.243321825</v>
      </c>
      <c r="P21" s="412">
        <v>1431114.2360628452</v>
      </c>
      <c r="Q21" s="413">
        <v>8.5346167400826789E-2</v>
      </c>
    </row>
    <row r="22" spans="1:17" x14ac:dyDescent="0.25">
      <c r="A22" s="430" t="s">
        <v>194</v>
      </c>
      <c r="B22" s="430" t="s">
        <v>21</v>
      </c>
      <c r="C22" s="265" t="s">
        <v>225</v>
      </c>
      <c r="D22" s="416">
        <v>175477141.61536229</v>
      </c>
      <c r="E22" s="416">
        <v>-5488433.7247339487</v>
      </c>
      <c r="F22" s="417">
        <v>-3.0328606501094497E-2</v>
      </c>
      <c r="G22" s="424">
        <v>84.568825443755102</v>
      </c>
      <c r="H22" s="424">
        <v>-1.1094945116004169</v>
      </c>
      <c r="I22" s="425">
        <v>2.6222544105031353</v>
      </c>
      <c r="J22" s="425">
        <v>4.2896754059996045E-2</v>
      </c>
      <c r="K22" s="417">
        <v>1.6630789434277E-2</v>
      </c>
      <c r="L22" s="418">
        <v>460145708.54336703</v>
      </c>
      <c r="M22" s="418">
        <v>-6629233.7627479434</v>
      </c>
      <c r="N22" s="417">
        <v>-1.420220573537222E-2</v>
      </c>
      <c r="O22" s="416">
        <v>107330292.52995662</v>
      </c>
      <c r="P22" s="416">
        <v>-2119655.2409170568</v>
      </c>
      <c r="Q22" s="417">
        <v>-1.9366434466962165E-2</v>
      </c>
    </row>
    <row r="23" spans="1:17" x14ac:dyDescent="0.25">
      <c r="A23" s="430" t="s">
        <v>194</v>
      </c>
      <c r="B23" s="431" t="s">
        <v>220</v>
      </c>
      <c r="C23" s="255" t="s">
        <v>33</v>
      </c>
      <c r="D23" s="412">
        <v>378800838.81556463</v>
      </c>
      <c r="E23" s="412">
        <v>10043969.155567944</v>
      </c>
      <c r="F23" s="413">
        <v>2.7237375034745093E-2</v>
      </c>
      <c r="G23" s="422">
        <v>16.227672569668041</v>
      </c>
      <c r="H23" s="422">
        <v>0.29149960339239911</v>
      </c>
      <c r="I23" s="423">
        <v>2.4799042615203684</v>
      </c>
      <c r="J23" s="423">
        <v>-1.4926677055404625E-3</v>
      </c>
      <c r="K23" s="413">
        <v>-6.0154330327397956E-4</v>
      </c>
      <c r="L23" s="414">
        <v>939389814.44620883</v>
      </c>
      <c r="M23" s="414">
        <v>24357650.4409343</v>
      </c>
      <c r="N23" s="413">
        <v>2.6619447270920079E-2</v>
      </c>
      <c r="O23" s="412">
        <v>207568375.01459819</v>
      </c>
      <c r="P23" s="412">
        <v>5911471.5366926193</v>
      </c>
      <c r="Q23" s="413">
        <v>2.9314501188600798E-2</v>
      </c>
    </row>
    <row r="24" spans="1:17" x14ac:dyDescent="0.25">
      <c r="A24" s="430" t="s">
        <v>194</v>
      </c>
      <c r="B24" s="430" t="s">
        <v>94</v>
      </c>
      <c r="C24" s="265" t="s">
        <v>225</v>
      </c>
      <c r="D24" s="416">
        <v>1955488549.815551</v>
      </c>
      <c r="E24" s="416">
        <v>10284153.86702776</v>
      </c>
      <c r="F24" s="417">
        <v>5.2869271159615011E-3</v>
      </c>
      <c r="G24" s="424">
        <v>83.772327430331629</v>
      </c>
      <c r="H24" s="424">
        <v>-0.29149960339216818</v>
      </c>
      <c r="I24" s="425">
        <v>2.4714384514671615</v>
      </c>
      <c r="J24" s="425">
        <v>4.8903296531563445E-2</v>
      </c>
      <c r="K24" s="417">
        <v>2.018682636325396E-2</v>
      </c>
      <c r="L24" s="418">
        <v>4832869593.4179106</v>
      </c>
      <c r="M24" s="418">
        <v>120543560.69734859</v>
      </c>
      <c r="N24" s="417">
        <v>2.5580479758900578E-2</v>
      </c>
      <c r="O24" s="416">
        <v>1098267558.5084414</v>
      </c>
      <c r="P24" s="416">
        <v>13226245.117705345</v>
      </c>
      <c r="Q24" s="417">
        <v>1.2189623523526075E-2</v>
      </c>
    </row>
    <row r="25" spans="1:17" x14ac:dyDescent="0.25">
      <c r="A25" s="430" t="s">
        <v>194</v>
      </c>
      <c r="B25" s="431" t="s">
        <v>226</v>
      </c>
      <c r="C25" s="255" t="s">
        <v>33</v>
      </c>
      <c r="D25" s="412">
        <v>349507648.83921015</v>
      </c>
      <c r="E25" s="412">
        <v>9234614.9507500529</v>
      </c>
      <c r="F25" s="413">
        <v>2.7138838612104407E-2</v>
      </c>
      <c r="G25" s="422">
        <v>16.38761062657025</v>
      </c>
      <c r="H25" s="422">
        <v>0.2963831949162774</v>
      </c>
      <c r="I25" s="423">
        <v>2.4805427837671195</v>
      </c>
      <c r="J25" s="423">
        <v>-6.4373746203956195E-3</v>
      </c>
      <c r="K25" s="413">
        <v>-2.5884302287998246E-3</v>
      </c>
      <c r="L25" s="414">
        <v>866968676.19951522</v>
      </c>
      <c r="M25" s="414">
        <v>20716392.484592438</v>
      </c>
      <c r="N25" s="413">
        <v>2.4480161393066531E-2</v>
      </c>
      <c r="O25" s="412">
        <v>191491378.70380932</v>
      </c>
      <c r="P25" s="412">
        <v>5252907.5612777472</v>
      </c>
      <c r="Q25" s="413">
        <v>2.8205276434306661E-2</v>
      </c>
    </row>
    <row r="26" spans="1:17" x14ac:dyDescent="0.25">
      <c r="A26" s="430" t="s">
        <v>194</v>
      </c>
      <c r="B26" s="430" t="s">
        <v>95</v>
      </c>
      <c r="C26" s="265" t="s">
        <v>225</v>
      </c>
      <c r="D26" s="416">
        <v>1783247740.6043899</v>
      </c>
      <c r="E26" s="416">
        <v>8871439.4204463959</v>
      </c>
      <c r="F26" s="417">
        <v>4.9997508502153537E-3</v>
      </c>
      <c r="G26" s="424">
        <v>83.612389373429451</v>
      </c>
      <c r="H26" s="424">
        <v>-0.29638319491623122</v>
      </c>
      <c r="I26" s="425">
        <v>2.4675794278045959</v>
      </c>
      <c r="J26" s="425">
        <v>4.3855744953558151E-2</v>
      </c>
      <c r="K26" s="417">
        <v>1.8094366640825338E-2</v>
      </c>
      <c r="L26" s="418">
        <v>4400305439.3944187</v>
      </c>
      <c r="M26" s="418">
        <v>99707575.925269127</v>
      </c>
      <c r="N26" s="417">
        <v>2.318458481603726E-2</v>
      </c>
      <c r="O26" s="416">
        <v>998330448.17036748</v>
      </c>
      <c r="P26" s="416">
        <v>11422919.480670452</v>
      </c>
      <c r="Q26" s="417">
        <v>1.1574457736518129E-2</v>
      </c>
    </row>
    <row r="27" spans="1:17" x14ac:dyDescent="0.25">
      <c r="A27" s="430" t="s">
        <v>195</v>
      </c>
      <c r="B27" s="431" t="s">
        <v>224</v>
      </c>
      <c r="C27" s="255" t="s">
        <v>33</v>
      </c>
      <c r="D27" s="412">
        <v>513945.18423802924</v>
      </c>
      <c r="E27" s="412">
        <v>151868.90860892815</v>
      </c>
      <c r="F27" s="413">
        <v>0.41943899346914854</v>
      </c>
      <c r="G27" s="422">
        <v>19.975848646664129</v>
      </c>
      <c r="H27" s="422">
        <v>6.5238204001288018</v>
      </c>
      <c r="I27" s="423">
        <v>1.6355779572396278</v>
      </c>
      <c r="J27" s="423">
        <v>-0.48166225124103534</v>
      </c>
      <c r="K27" s="413">
        <v>-0.22749532590195676</v>
      </c>
      <c r="L27" s="414">
        <v>840597.41456917999</v>
      </c>
      <c r="M27" s="414">
        <v>73994.965270319954</v>
      </c>
      <c r="N27" s="413">
        <v>9.6523257051939065E-2</v>
      </c>
      <c r="O27" s="412">
        <v>206657.27105760574</v>
      </c>
      <c r="P27" s="412">
        <v>30328.364811111765</v>
      </c>
      <c r="Q27" s="413">
        <v>0.17199882569857883</v>
      </c>
    </row>
    <row r="28" spans="1:17" x14ac:dyDescent="0.25">
      <c r="A28" s="430" t="s">
        <v>195</v>
      </c>
      <c r="B28" s="430" t="s">
        <v>21</v>
      </c>
      <c r="C28" s="265" t="s">
        <v>225</v>
      </c>
      <c r="D28" s="416">
        <v>2058887.6066424514</v>
      </c>
      <c r="E28" s="416">
        <v>-270647.14465560648</v>
      </c>
      <c r="F28" s="417">
        <v>-0.11618077150589709</v>
      </c>
      <c r="G28" s="424">
        <v>80.024151353335895</v>
      </c>
      <c r="H28" s="424">
        <v>-6.5238204001287414</v>
      </c>
      <c r="I28" s="425">
        <v>2.9345674890782263</v>
      </c>
      <c r="J28" s="425">
        <v>8.5009513347306331E-2</v>
      </c>
      <c r="K28" s="417">
        <v>2.9832526332615197E-2</v>
      </c>
      <c r="L28" s="418">
        <v>6041944.634119017</v>
      </c>
      <c r="M28" s="418">
        <v>-596199.69618470874</v>
      </c>
      <c r="N28" s="417">
        <v>-8.9814211098575167E-2</v>
      </c>
      <c r="O28" s="416">
        <v>1349413.5039640665</v>
      </c>
      <c r="P28" s="416">
        <v>-180015.1534020456</v>
      </c>
      <c r="Q28" s="417">
        <v>-0.11770091565569107</v>
      </c>
    </row>
    <row r="29" spans="1:17" x14ac:dyDescent="0.25">
      <c r="A29" s="430" t="s">
        <v>195</v>
      </c>
      <c r="B29" s="431" t="s">
        <v>220</v>
      </c>
      <c r="C29" s="255" t="s">
        <v>33</v>
      </c>
      <c r="D29" s="412">
        <v>5174203.4408958331</v>
      </c>
      <c r="E29" s="412">
        <v>679562.77163376566</v>
      </c>
      <c r="F29" s="413">
        <v>0.15119401563759194</v>
      </c>
      <c r="G29" s="422">
        <v>15.950213800116229</v>
      </c>
      <c r="H29" s="422">
        <v>2.8974983096501212</v>
      </c>
      <c r="I29" s="423">
        <v>1.9556977687461545</v>
      </c>
      <c r="J29" s="423">
        <v>-5.1622497973283998E-2</v>
      </c>
      <c r="K29" s="413">
        <v>-2.5717120894539959E-2</v>
      </c>
      <c r="L29" s="414">
        <v>10119178.124398656</v>
      </c>
      <c r="M29" s="414">
        <v>1096994.8173674867</v>
      </c>
      <c r="N29" s="413">
        <v>0.12158861996436898</v>
      </c>
      <c r="O29" s="412">
        <v>2393533.6740072034</v>
      </c>
      <c r="P29" s="412">
        <v>240989.23543368373</v>
      </c>
      <c r="Q29" s="413">
        <v>0.11195552162137293</v>
      </c>
    </row>
    <row r="30" spans="1:17" x14ac:dyDescent="0.25">
      <c r="A30" s="430" t="s">
        <v>195</v>
      </c>
      <c r="B30" s="430" t="s">
        <v>94</v>
      </c>
      <c r="C30" s="265" t="s">
        <v>225</v>
      </c>
      <c r="D30" s="416">
        <v>27265508.689220756</v>
      </c>
      <c r="E30" s="416">
        <v>-2674376.3350023516</v>
      </c>
      <c r="F30" s="417">
        <v>-8.9324869913115085E-2</v>
      </c>
      <c r="G30" s="424">
        <v>84.049786199883812</v>
      </c>
      <c r="H30" s="424">
        <v>-2.8974983096501603</v>
      </c>
      <c r="I30" s="425">
        <v>2.8138724632260987</v>
      </c>
      <c r="J30" s="425">
        <v>5.3934394392136209E-2</v>
      </c>
      <c r="K30" s="417">
        <v>1.9541885740545904E-2</v>
      </c>
      <c r="L30" s="418">
        <v>76721664.09645021</v>
      </c>
      <c r="M30" s="418">
        <v>-5910564.3584149927</v>
      </c>
      <c r="N30" s="417">
        <v>-7.1528560574200414E-2</v>
      </c>
      <c r="O30" s="416">
        <v>17488303.132569667</v>
      </c>
      <c r="P30" s="416">
        <v>-1848949.7515924536</v>
      </c>
      <c r="Q30" s="417">
        <v>-9.561594724278584E-2</v>
      </c>
    </row>
    <row r="31" spans="1:17" x14ac:dyDescent="0.25">
      <c r="A31" s="430" t="s">
        <v>195</v>
      </c>
      <c r="B31" s="431" t="s">
        <v>226</v>
      </c>
      <c r="C31" s="255" t="s">
        <v>33</v>
      </c>
      <c r="D31" s="412">
        <v>4781518.6776116537</v>
      </c>
      <c r="E31" s="412">
        <v>642294.43424248323</v>
      </c>
      <c r="F31" s="413">
        <v>0.15517265953189338</v>
      </c>
      <c r="G31" s="422">
        <v>16.163955016042355</v>
      </c>
      <c r="H31" s="422">
        <v>3.0514738699450881</v>
      </c>
      <c r="I31" s="423">
        <v>1.9436869691199332</v>
      </c>
      <c r="J31" s="423">
        <v>-6.6061004961770475E-2</v>
      </c>
      <c r="K31" s="413">
        <v>-3.2870293098295145E-2</v>
      </c>
      <c r="L31" s="414">
        <v>9293775.5462773461</v>
      </c>
      <c r="M31" s="414">
        <v>974978.00889628381</v>
      </c>
      <c r="N31" s="413">
        <v>0.11720179563394303</v>
      </c>
      <c r="O31" s="412">
        <v>2202791.0604509856</v>
      </c>
      <c r="P31" s="412">
        <v>221558.46119609941</v>
      </c>
      <c r="Q31" s="413">
        <v>0.11182859664202197</v>
      </c>
    </row>
    <row r="32" spans="1:17" x14ac:dyDescent="0.25">
      <c r="A32" s="430" t="s">
        <v>195</v>
      </c>
      <c r="B32" s="430" t="s">
        <v>95</v>
      </c>
      <c r="C32" s="265" t="s">
        <v>225</v>
      </c>
      <c r="D32" s="416">
        <v>24799847.224892449</v>
      </c>
      <c r="E32" s="416">
        <v>-2627984.3562658876</v>
      </c>
      <c r="F32" s="417">
        <v>-9.581451411825033E-2</v>
      </c>
      <c r="G32" s="424">
        <v>83.836044983957663</v>
      </c>
      <c r="H32" s="424">
        <v>-3.0514738699450277</v>
      </c>
      <c r="I32" s="425">
        <v>2.8141713407021709</v>
      </c>
      <c r="J32" s="425">
        <v>5.522762232729983E-2</v>
      </c>
      <c r="K32" s="417">
        <v>2.0017669066417609E-2</v>
      </c>
      <c r="L32" s="418">
        <v>69791019.314084589</v>
      </c>
      <c r="M32" s="418">
        <v>-5880824.335396111</v>
      </c>
      <c r="N32" s="417">
        <v>-7.7714828287211532E-2</v>
      </c>
      <c r="O32" s="416">
        <v>15906734.783690605</v>
      </c>
      <c r="P32" s="416">
        <v>-1784077.5784795508</v>
      </c>
      <c r="Q32" s="417">
        <v>-0.10084769099098033</v>
      </c>
    </row>
    <row r="33" spans="1:17" x14ac:dyDescent="0.25">
      <c r="A33" s="430" t="s">
        <v>196</v>
      </c>
      <c r="B33" s="431" t="s">
        <v>224</v>
      </c>
      <c r="C33" s="255" t="s">
        <v>33</v>
      </c>
      <c r="D33" s="412">
        <v>26808737.647680923</v>
      </c>
      <c r="E33" s="412">
        <v>874153.09011721611</v>
      </c>
      <c r="F33" s="413">
        <v>3.3706076462376694E-2</v>
      </c>
      <c r="G33" s="422">
        <v>15.56626872514058</v>
      </c>
      <c r="H33" s="422">
        <v>0.14051449457262422</v>
      </c>
      <c r="I33" s="423">
        <v>2.4196076205301442</v>
      </c>
      <c r="J33" s="423">
        <v>8.0497025433556413E-2</v>
      </c>
      <c r="K33" s="413">
        <v>3.4413518369888145E-2</v>
      </c>
      <c r="L33" s="414">
        <v>64866625.909122132</v>
      </c>
      <c r="M33" s="414">
        <v>4202764.39109651</v>
      </c>
      <c r="N33" s="413">
        <v>6.9279539513779603E-2</v>
      </c>
      <c r="O33" s="412">
        <v>13599463.648025036</v>
      </c>
      <c r="P33" s="412">
        <v>783543.80791139789</v>
      </c>
      <c r="Q33" s="413">
        <v>6.113831997129987E-2</v>
      </c>
    </row>
    <row r="34" spans="1:17" x14ac:dyDescent="0.25">
      <c r="A34" s="430" t="s">
        <v>196</v>
      </c>
      <c r="B34" s="430" t="s">
        <v>21</v>
      </c>
      <c r="C34" s="265" t="s">
        <v>225</v>
      </c>
      <c r="D34" s="416">
        <v>145414536.41402915</v>
      </c>
      <c r="E34" s="416">
        <v>3223892.409532249</v>
      </c>
      <c r="F34" s="417">
        <v>2.2673027695340423E-2</v>
      </c>
      <c r="G34" s="424">
        <v>84.433731274860179</v>
      </c>
      <c r="H34" s="424">
        <v>-0.14051449457340937</v>
      </c>
      <c r="I34" s="425">
        <v>2.101504312532728</v>
      </c>
      <c r="J34" s="425">
        <v>-3.0545148738407413E-2</v>
      </c>
      <c r="K34" s="417">
        <v>-1.4326660470717357E-2</v>
      </c>
      <c r="L34" s="418">
        <v>305589275.37902969</v>
      </c>
      <c r="M34" s="418">
        <v>2431789.4314462543</v>
      </c>
      <c r="N34" s="417">
        <v>8.0215384549887567E-3</v>
      </c>
      <c r="O34" s="416">
        <v>69253206.975891963</v>
      </c>
      <c r="P34" s="416">
        <v>3062261.7043779939</v>
      </c>
      <c r="Q34" s="417">
        <v>4.6264057596045141E-2</v>
      </c>
    </row>
    <row r="35" spans="1:17" x14ac:dyDescent="0.25">
      <c r="A35" s="430" t="s">
        <v>196</v>
      </c>
      <c r="B35" s="431" t="s">
        <v>220</v>
      </c>
      <c r="C35" s="255" t="s">
        <v>33</v>
      </c>
      <c r="D35" s="412">
        <v>335711143.80604452</v>
      </c>
      <c r="E35" s="412">
        <v>13278794.19760865</v>
      </c>
      <c r="F35" s="413">
        <v>4.1183194594880172E-2</v>
      </c>
      <c r="G35" s="422">
        <v>17.371031378594314</v>
      </c>
      <c r="H35" s="422">
        <v>9.7333741086952585E-2</v>
      </c>
      <c r="I35" s="423">
        <v>2.3502612989409752</v>
      </c>
      <c r="J35" s="423">
        <v>3.9207238675864176E-2</v>
      </c>
      <c r="K35" s="413">
        <v>1.6965089371975377E-2</v>
      </c>
      <c r="L35" s="414">
        <v>789008908.91055477</v>
      </c>
      <c r="M35" s="414">
        <v>43850318.1871593</v>
      </c>
      <c r="N35" s="413">
        <v>5.884696054378126E-2</v>
      </c>
      <c r="O35" s="412">
        <v>166216333.53471348</v>
      </c>
      <c r="P35" s="412">
        <v>8442386.5173656642</v>
      </c>
      <c r="Q35" s="413">
        <v>5.3509382740088221E-2</v>
      </c>
    </row>
    <row r="36" spans="1:17" x14ac:dyDescent="0.25">
      <c r="A36" s="430" t="s">
        <v>196</v>
      </c>
      <c r="B36" s="430" t="s">
        <v>94</v>
      </c>
      <c r="C36" s="265" t="s">
        <v>225</v>
      </c>
      <c r="D36" s="416">
        <v>1596880747.1955352</v>
      </c>
      <c r="E36" s="416">
        <v>52704358.04543519</v>
      </c>
      <c r="F36" s="417">
        <v>3.4131047732469971E-2</v>
      </c>
      <c r="G36" s="424">
        <v>82.628968621408404</v>
      </c>
      <c r="H36" s="424">
        <v>-9.7333741085265046E-2</v>
      </c>
      <c r="I36" s="425">
        <v>2.0323582565726035</v>
      </c>
      <c r="J36" s="425">
        <v>5.0760142320672941E-2</v>
      </c>
      <c r="K36" s="417">
        <v>2.5615760307601678E-2</v>
      </c>
      <c r="L36" s="418">
        <v>3245433771.3246741</v>
      </c>
      <c r="M36" s="418">
        <v>185496750.51248074</v>
      </c>
      <c r="N36" s="417">
        <v>6.0621100777833878E-2</v>
      </c>
      <c r="O36" s="416">
        <v>718533892.3410238</v>
      </c>
      <c r="P36" s="416">
        <v>30292228.93209672</v>
      </c>
      <c r="Q36" s="417">
        <v>4.4013942402231797E-2</v>
      </c>
    </row>
    <row r="37" spans="1:17" x14ac:dyDescent="0.25">
      <c r="A37" s="430" t="s">
        <v>196</v>
      </c>
      <c r="B37" s="431" t="s">
        <v>226</v>
      </c>
      <c r="C37" s="255" t="s">
        <v>33</v>
      </c>
      <c r="D37" s="412">
        <v>310379351.03397369</v>
      </c>
      <c r="E37" s="412">
        <v>11291637.83054924</v>
      </c>
      <c r="F37" s="413">
        <v>3.7753599803911818E-2</v>
      </c>
      <c r="G37" s="422">
        <v>17.562182223356167</v>
      </c>
      <c r="H37" s="422">
        <v>7.4250848406482106E-2</v>
      </c>
      <c r="I37" s="423">
        <v>2.3522416780946571</v>
      </c>
      <c r="J37" s="423">
        <v>3.6558631389414842E-2</v>
      </c>
      <c r="K37" s="413">
        <v>1.5787407279865232E-2</v>
      </c>
      <c r="L37" s="414">
        <v>730087245.52208495</v>
      </c>
      <c r="M37" s="414">
        <v>37494898.579075336</v>
      </c>
      <c r="N37" s="413">
        <v>5.4137038540162538E-2</v>
      </c>
      <c r="O37" s="412">
        <v>153771640.66819745</v>
      </c>
      <c r="P37" s="412">
        <v>7280727.7386075556</v>
      </c>
      <c r="Q37" s="413">
        <v>4.9700883099192641E-2</v>
      </c>
    </row>
    <row r="38" spans="1:17" x14ac:dyDescent="0.25">
      <c r="A38" s="430" t="s">
        <v>196</v>
      </c>
      <c r="B38" s="430" t="s">
        <v>95</v>
      </c>
      <c r="C38" s="265" t="s">
        <v>225</v>
      </c>
      <c r="D38" s="416">
        <v>1456937187.9164383</v>
      </c>
      <c r="E38" s="416">
        <v>45772803.311142445</v>
      </c>
      <c r="F38" s="417">
        <v>3.2436195109859678E-2</v>
      </c>
      <c r="G38" s="424">
        <v>82.437817776646739</v>
      </c>
      <c r="H38" s="424">
        <v>-7.4250848404233238E-2</v>
      </c>
      <c r="I38" s="425">
        <v>2.0288888882368172</v>
      </c>
      <c r="J38" s="425">
        <v>4.4634924276064414E-2</v>
      </c>
      <c r="K38" s="417">
        <v>2.2494562231826925E-2</v>
      </c>
      <c r="L38" s="418">
        <v>2955963671.4226575</v>
      </c>
      <c r="M38" s="418">
        <v>155855147.46936274</v>
      </c>
      <c r="N38" s="417">
        <v>5.5660395351149028E-2</v>
      </c>
      <c r="O38" s="416">
        <v>654601347.46408451</v>
      </c>
      <c r="P38" s="416">
        <v>27354412.691659331</v>
      </c>
      <c r="Q38" s="417">
        <v>4.3610277189451603E-2</v>
      </c>
    </row>
  </sheetData>
  <mergeCells count="20"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  <colBreaks count="1" manualBreakCount="1">
    <brk id="1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18</vt:i4>
      </vt:variant>
    </vt:vector>
  </HeadingPairs>
  <TitlesOfParts>
    <vt:vector size="42" baseType="lpstr">
      <vt:lpstr>Index</vt:lpstr>
      <vt:lpstr>Sales By Region &amp; Outlet</vt:lpstr>
      <vt:lpstr>Sales By Region &amp; Market</vt:lpstr>
      <vt:lpstr>SubSegments</vt:lpstr>
      <vt:lpstr>NB vs PL</vt:lpstr>
      <vt:lpstr>Flavors</vt:lpstr>
      <vt:lpstr>Fat Content</vt:lpstr>
      <vt:lpstr>Organic</vt:lpstr>
      <vt:lpstr>Form</vt:lpstr>
      <vt:lpstr>Package Type</vt:lpstr>
      <vt:lpstr>Size</vt:lpstr>
      <vt:lpstr>Sugar Content</vt:lpstr>
      <vt:lpstr>RFG vs SS</vt:lpstr>
      <vt:lpstr>IRI_UO_WorkspaceStorage</vt:lpstr>
      <vt:lpstr>HOME PAGE</vt:lpstr>
      <vt:lpstr>TOTAL U.S. MULO+ with C</vt:lpstr>
      <vt:lpstr>TOTAL U.S. MULO+</vt:lpstr>
      <vt:lpstr>TOTAL U.S. FOOD</vt:lpstr>
      <vt:lpstr>TOTAL U.S. CONVENIENCE</vt:lpstr>
      <vt:lpstr>TOTAL U.S. ALL OTHER OUTLETS</vt:lpstr>
      <vt:lpstr>CIRCANA STANDARD REGIONS</vt:lpstr>
      <vt:lpstr>DMI SR Data</vt:lpstr>
      <vt:lpstr>CIRCANA REGIONS &amp; MARKETS</vt:lpstr>
      <vt:lpstr>DMI CUSTOM REGIONS &amp; MARKETS</vt:lpstr>
      <vt:lpstr>'DMI SR Data'!Print_Area</vt:lpstr>
      <vt:lpstr>'Fat Content'!Print_Area</vt:lpstr>
      <vt:lpstr>Flavors!Print_Area</vt:lpstr>
      <vt:lpstr>Form!Print_Area</vt:lpstr>
      <vt:lpstr>'HOME PAGE'!Print_Area</vt:lpstr>
      <vt:lpstr>'NB vs PL'!Print_Area</vt:lpstr>
      <vt:lpstr>Organic!Print_Area</vt:lpstr>
      <vt:lpstr>'Package Type'!Print_Area</vt:lpstr>
      <vt:lpstr>'Sales By Region &amp; Market'!Print_Area</vt:lpstr>
      <vt:lpstr>'Sales By Region &amp; Outlet'!Print_Area</vt:lpstr>
      <vt:lpstr>Size!Print_Area</vt:lpstr>
      <vt:lpstr>SubSegments!Print_Area</vt:lpstr>
      <vt:lpstr>'Sugar Content'!Print_Area</vt:lpstr>
      <vt:lpstr>'TOTAL U.S. ALL OTHER OUTLETS'!Print_Area</vt:lpstr>
      <vt:lpstr>'TOTAL U.S. CONVENIENCE'!Print_Area</vt:lpstr>
      <vt:lpstr>'TOTAL U.S. FOOD'!Print_Area</vt:lpstr>
      <vt:lpstr>'TOTAL U.S. MULO+'!Print_Area</vt:lpstr>
      <vt:lpstr>'TOTAL U.S. MULO+ with C'!Print_Area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Prakash Gopalan</dc:creator>
  <cp:keywords/>
  <dc:description/>
  <cp:lastModifiedBy>Madlyn Daley</cp:lastModifiedBy>
  <cp:revision/>
  <dcterms:created xsi:type="dcterms:W3CDTF">1996-10-14T23:33:28Z</dcterms:created>
  <dcterms:modified xsi:type="dcterms:W3CDTF">2026-01-02T16:58:35Z</dcterms:modified>
  <cp:category/>
  <cp:contentStatus/>
</cp:coreProperties>
</file>